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НАШ САЙТ\Примеры расчетов для Сайта\"/>
    </mc:Choice>
  </mc:AlternateContent>
  <bookViews>
    <workbookView xWindow="0" yWindow="0" windowWidth="20490" windowHeight="7320"/>
  </bookViews>
  <sheets>
    <sheet name="Перегородки" sheetId="1" r:id="rId1"/>
    <sheet name="Двери" sheetId="2" r:id="rId2"/>
    <sheet name="Душевые" sheetId="3" r:id="rId3"/>
    <sheet name="Облицовка" sheetId="4" r:id="rId4"/>
    <sheet name="Козырьки" sheetId="5" r:id="rId5"/>
    <sheet name="Ограждения" sheetId="6" r:id="rId6"/>
  </sheets>
  <definedNames>
    <definedName name="Print_Area" localSheetId="2">Душевые!$B$10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1" i="1" l="1"/>
  <c r="E100" i="1"/>
  <c r="E97" i="1"/>
  <c r="E95" i="1"/>
  <c r="E94" i="1"/>
  <c r="E99" i="1"/>
  <c r="E98" i="1"/>
  <c r="E96" i="1"/>
  <c r="E103" i="1"/>
  <c r="E102" i="1"/>
  <c r="E93" i="1"/>
  <c r="C104" i="1" l="1"/>
  <c r="E79" i="2"/>
  <c r="E80" i="2"/>
  <c r="E81" i="2"/>
  <c r="E78" i="2"/>
  <c r="E77" i="2"/>
  <c r="E33" i="6"/>
  <c r="E34" i="6"/>
  <c r="E31" i="6"/>
  <c r="E30" i="6"/>
  <c r="E32" i="6"/>
  <c r="E22" i="6"/>
  <c r="E23" i="6"/>
  <c r="E21" i="6"/>
  <c r="E20" i="6"/>
  <c r="C82" i="2" l="1"/>
  <c r="C35" i="6"/>
  <c r="E19" i="6" l="1"/>
  <c r="C24" i="6" s="1"/>
  <c r="E11" i="6"/>
  <c r="E10" i="6"/>
  <c r="E12" i="6"/>
  <c r="E9" i="6"/>
  <c r="E14" i="5"/>
  <c r="E13" i="5"/>
  <c r="E12" i="5"/>
  <c r="E11" i="5"/>
  <c r="E10" i="5"/>
  <c r="E15" i="5"/>
  <c r="E16" i="5"/>
  <c r="E17" i="5"/>
  <c r="E9" i="5"/>
  <c r="E22" i="4"/>
  <c r="E21" i="4"/>
  <c r="E20" i="4"/>
  <c r="E19" i="4"/>
  <c r="E10" i="4"/>
  <c r="E11" i="4"/>
  <c r="E12" i="4"/>
  <c r="E9" i="4"/>
  <c r="E86" i="1"/>
  <c r="E84" i="1"/>
  <c r="E79" i="1"/>
  <c r="E83" i="1"/>
  <c r="E82" i="1"/>
  <c r="E81" i="1"/>
  <c r="E85" i="1"/>
  <c r="E80" i="1"/>
  <c r="C23" i="4" l="1"/>
  <c r="C18" i="5"/>
  <c r="C13" i="4"/>
  <c r="C87" i="1"/>
  <c r="C13" i="6"/>
  <c r="E72" i="1"/>
  <c r="E71" i="1"/>
  <c r="E70" i="1"/>
  <c r="E69" i="1"/>
  <c r="E68" i="1"/>
  <c r="E67" i="1"/>
  <c r="E66" i="1"/>
  <c r="E65" i="1"/>
  <c r="E64" i="1"/>
  <c r="E63" i="1"/>
  <c r="E62" i="1"/>
  <c r="E55" i="1"/>
  <c r="E54" i="1"/>
  <c r="E50" i="1"/>
  <c r="E51" i="1"/>
  <c r="E49" i="1"/>
  <c r="E53" i="1"/>
  <c r="E52" i="1"/>
  <c r="E48" i="1"/>
  <c r="E47" i="1"/>
  <c r="E46" i="1"/>
  <c r="E45" i="1"/>
  <c r="E44" i="1"/>
  <c r="E43" i="1"/>
  <c r="E36" i="1"/>
  <c r="E34" i="1"/>
  <c r="E33" i="1"/>
  <c r="E35" i="1"/>
  <c r="E30" i="1"/>
  <c r="E27" i="1"/>
  <c r="E28" i="1"/>
  <c r="E29" i="1"/>
  <c r="E31" i="1"/>
  <c r="E32" i="1"/>
  <c r="E26" i="1"/>
  <c r="E25" i="1"/>
  <c r="C73" i="1" l="1"/>
  <c r="C37" i="1"/>
  <c r="C56" i="1"/>
  <c r="E15" i="1" l="1"/>
  <c r="E17" i="1"/>
  <c r="E16" i="1"/>
  <c r="E14" i="1"/>
  <c r="E11" i="1"/>
  <c r="E12" i="1"/>
  <c r="E13" i="1"/>
  <c r="E10" i="1"/>
  <c r="E18" i="1"/>
  <c r="E9" i="1"/>
  <c r="E70" i="2"/>
  <c r="E69" i="2"/>
  <c r="E68" i="2"/>
  <c r="E66" i="2"/>
  <c r="E67" i="2"/>
  <c r="E65" i="2"/>
  <c r="E64" i="2"/>
  <c r="E54" i="2"/>
  <c r="E50" i="2"/>
  <c r="E34" i="2"/>
  <c r="E9" i="2"/>
  <c r="C71" i="2" l="1"/>
  <c r="E23" i="2"/>
  <c r="E52" i="2" l="1"/>
  <c r="E53" i="2"/>
  <c r="E55" i="2"/>
  <c r="E56" i="2"/>
  <c r="E57" i="2"/>
  <c r="E51" i="2"/>
  <c r="E41" i="2"/>
  <c r="E42" i="2"/>
  <c r="E43" i="2"/>
  <c r="E40" i="2"/>
  <c r="E38" i="2"/>
  <c r="E37" i="2"/>
  <c r="E36" i="2"/>
  <c r="E39" i="2"/>
  <c r="E35" i="2"/>
  <c r="E26" i="2"/>
  <c r="E25" i="2"/>
  <c r="E27" i="2"/>
  <c r="E24" i="2"/>
  <c r="E11" i="2"/>
  <c r="E12" i="2"/>
  <c r="E13" i="2"/>
  <c r="E14" i="2"/>
  <c r="E15" i="2"/>
  <c r="E16" i="2"/>
  <c r="E10" i="2"/>
  <c r="E98" i="3"/>
  <c r="E102" i="3"/>
  <c r="E101" i="3"/>
  <c r="E100" i="3"/>
  <c r="E99" i="3"/>
  <c r="E97" i="3"/>
  <c r="E96" i="3"/>
  <c r="E95" i="3"/>
  <c r="E94" i="3"/>
  <c r="E93" i="3"/>
  <c r="E92" i="3"/>
  <c r="E82" i="3"/>
  <c r="E83" i="3"/>
  <c r="C103" i="3" l="1"/>
  <c r="C44" i="2"/>
  <c r="C58" i="2"/>
  <c r="C28" i="2"/>
  <c r="C17" i="2"/>
  <c r="E75" i="3" l="1"/>
  <c r="E76" i="3"/>
  <c r="E77" i="3"/>
  <c r="E78" i="3"/>
  <c r="E79" i="3"/>
  <c r="E73" i="3"/>
  <c r="E85" i="3"/>
  <c r="E81" i="3"/>
  <c r="E84" i="3"/>
  <c r="E80" i="3"/>
  <c r="E74" i="3"/>
  <c r="E72" i="3"/>
  <c r="E71" i="3"/>
  <c r="E64" i="3"/>
  <c r="E63" i="3"/>
  <c r="E62" i="3"/>
  <c r="E61" i="3"/>
  <c r="E60" i="3"/>
  <c r="E59" i="3"/>
  <c r="E58" i="3"/>
  <c r="E57" i="3"/>
  <c r="E56" i="3"/>
  <c r="E55" i="3"/>
  <c r="E48" i="3"/>
  <c r="E47" i="3"/>
  <c r="E46" i="3"/>
  <c r="E45" i="3"/>
  <c r="E44" i="3"/>
  <c r="E43" i="3"/>
  <c r="E42" i="3"/>
  <c r="E41" i="3"/>
  <c r="E40" i="3"/>
  <c r="E39" i="3"/>
  <c r="E38" i="3"/>
  <c r="E31" i="3"/>
  <c r="E30" i="3"/>
  <c r="E29" i="3"/>
  <c r="E28" i="3"/>
  <c r="E27" i="3"/>
  <c r="E26" i="3"/>
  <c r="E25" i="3"/>
  <c r="E24" i="3"/>
  <c r="E23" i="3"/>
  <c r="E22" i="3"/>
  <c r="E21" i="3"/>
  <c r="E14" i="3"/>
  <c r="E13" i="3"/>
  <c r="E12" i="3"/>
  <c r="E11" i="3"/>
  <c r="E10" i="3"/>
  <c r="E9" i="3"/>
  <c r="C19" i="1"/>
  <c r="C65" i="3" l="1"/>
  <c r="C86" i="3"/>
  <c r="C49" i="3"/>
  <c r="C32" i="3"/>
  <c r="C15" i="3"/>
</calcChain>
</file>

<file path=xl/sharedStrings.xml><?xml version="1.0" encoding="utf-8"?>
<sst xmlns="http://schemas.openxmlformats.org/spreadsheetml/2006/main" count="616" uniqueCount="192">
  <si>
    <t>Наименование</t>
  </si>
  <si>
    <t>Кол-во</t>
  </si>
  <si>
    <t>Цена за 1 ед., руб.</t>
  </si>
  <si>
    <t>Общая стоимость, руб.</t>
  </si>
  <si>
    <t>6,3 м.кв.</t>
  </si>
  <si>
    <t>Фитинг нижний T-110</t>
  </si>
  <si>
    <t>1 шт.</t>
  </si>
  <si>
    <t>Фитинг верхний T-120</t>
  </si>
  <si>
    <t>Фитинг угловой с осью T-140</t>
  </si>
  <si>
    <t>Фитинг угловой T-160А</t>
  </si>
  <si>
    <t>Коннектор T-721</t>
  </si>
  <si>
    <t>2 шт.</t>
  </si>
  <si>
    <t>Доводчик T-84</t>
  </si>
  <si>
    <t>Профиль T-40</t>
  </si>
  <si>
    <t>4,2 м.п.</t>
  </si>
  <si>
    <t>Крышка T-40K</t>
  </si>
  <si>
    <t>9 м.п.</t>
  </si>
  <si>
    <t>Доставка</t>
  </si>
  <si>
    <t>1 опер.</t>
  </si>
  <si>
    <t>Монтаж</t>
  </si>
  <si>
    <t>Общая стоимость</t>
  </si>
  <si>
    <r>
      <t xml:space="preserve">Исполнение фурнитуры: </t>
    </r>
    <r>
      <rPr>
        <sz val="9"/>
        <color rgb="FF4F4F4F"/>
        <rFont val="Arial"/>
        <family val="2"/>
        <charset val="204"/>
      </rPr>
      <t>SSS - матовая нержавеющая сталь</t>
    </r>
  </si>
  <si>
    <t>12 шт.</t>
  </si>
  <si>
    <t>Доводчик Т-84</t>
  </si>
  <si>
    <t>Ручка офисная с замком Ti-87</t>
  </si>
  <si>
    <t>Ответная часть для замка Ti-87-2</t>
  </si>
  <si>
    <t>Трек TB-800-25</t>
  </si>
  <si>
    <t>2,5 м.п.</t>
  </si>
  <si>
    <t>6 шт.</t>
  </si>
  <si>
    <t>2 м.п.</t>
  </si>
  <si>
    <r>
      <t xml:space="preserve">Исполнение фурнитуры: </t>
    </r>
    <r>
      <rPr>
        <sz val="9"/>
        <color rgb="FF4F4F4F"/>
        <rFont val="Arial"/>
        <family val="2"/>
        <charset val="204"/>
      </rPr>
      <t>AL - алюминий анодированный</t>
    </r>
  </si>
  <si>
    <t>3 шт.</t>
  </si>
  <si>
    <t>4 шт.</t>
  </si>
  <si>
    <t>1,7 м.кв.</t>
  </si>
  <si>
    <t>Фитинг нижний Т-110</t>
  </si>
  <si>
    <t>Фитинг верхний Т-120</t>
  </si>
  <si>
    <t>Ось верхняя Т-133</t>
  </si>
  <si>
    <r>
      <t xml:space="preserve">Исполнение фурнитуры: </t>
    </r>
    <r>
      <rPr>
        <sz val="9"/>
        <color rgb="FF4F4F4F"/>
        <rFont val="Arial"/>
        <family val="2"/>
        <charset val="204"/>
      </rPr>
      <t>SSS – матовая нержавеющая сталь</t>
    </r>
  </si>
  <si>
    <t>Крепление трека к стене ТВ-830</t>
  </si>
  <si>
    <t>5 шт.</t>
  </si>
  <si>
    <t>Заглушка торцевая TB-833</t>
  </si>
  <si>
    <t>Замок с притвором и ручкой TI-87</t>
  </si>
  <si>
    <t>Ответная часть на стену для замка TI-87-1</t>
  </si>
  <si>
    <t>Комплект дверной коробки (Z-обр.) TI-802Н</t>
  </si>
  <si>
    <t>Петля на коробку с притвором Ti-80-4-2</t>
  </si>
  <si>
    <r>
      <t xml:space="preserve">Исполнение фурнитуры: </t>
    </r>
    <r>
      <rPr>
        <sz val="9"/>
        <color rgb="FF4F4F4F"/>
        <rFont val="Arial"/>
        <family val="2"/>
        <charset val="204"/>
      </rPr>
      <t>AL  –  алюминий анодированный</t>
    </r>
  </si>
  <si>
    <t>Пример расчета стоимости стеклянной Двери для душа</t>
  </si>
  <si>
    <t>Стекло закаленное 8 мм, прозрачное</t>
  </si>
  <si>
    <t>1,6 м.кв.</t>
  </si>
  <si>
    <t>Петля с фаской T-301</t>
  </si>
  <si>
    <t>Ручка-кноб Т-691</t>
  </si>
  <si>
    <t>Профиль-уплотнитель (акриловый)</t>
  </si>
  <si>
    <t>2 м.кв.</t>
  </si>
  <si>
    <t>3,2 м.кв.</t>
  </si>
  <si>
    <t>Ручка кноб Т-691</t>
  </si>
  <si>
    <t>Коннектор Т-721</t>
  </si>
  <si>
    <t>Держатель стена-труба Т-907</t>
  </si>
  <si>
    <t>Держатель стекло-труба Т-914</t>
  </si>
  <si>
    <t>Труба Т-900</t>
  </si>
  <si>
    <t>4 м.кв.</t>
  </si>
  <si>
    <t>Петля стекло-стекло Т-302</t>
  </si>
  <si>
    <t>Соединитель труба-труба Т-915</t>
  </si>
  <si>
    <t>2,4 м.кв.</t>
  </si>
  <si>
    <t>2,5 м.кв.</t>
  </si>
  <si>
    <t>1 м.кв.</t>
  </si>
  <si>
    <t>Точечное крепление TT-502</t>
  </si>
  <si>
    <t>Пример расчета стоимости стеклянного Фартука для кухни</t>
  </si>
  <si>
    <t>Пример расчета стоимости стеклянного Козырька</t>
  </si>
  <si>
    <t>Наконечник для тяги М14 CF-07</t>
  </si>
  <si>
    <t>Кронштейн крепления тяги к стене CF-02</t>
  </si>
  <si>
    <t>Комплект крепления рутеля к стене CF-03</t>
  </si>
  <si>
    <t>Комплект крепления рутеля к тяге CF-01</t>
  </si>
  <si>
    <t>Пример расчета стоимости стеклянного Ограждения для лестницы</t>
  </si>
  <si>
    <t>1,1 м.кв.</t>
  </si>
  <si>
    <t>1 м.п.</t>
  </si>
  <si>
    <t>0,9 м.кв.</t>
  </si>
  <si>
    <t>Размеры перегородки (мм):  Ширина – 2500, Высота – 2500 г. Москва</t>
  </si>
  <si>
    <t>Профиль зажимной</t>
  </si>
  <si>
    <t>Ручка шайба круглая</t>
  </si>
  <si>
    <t>Профиль 15мм</t>
  </si>
  <si>
    <t>Декоративная крышка заж. профиля</t>
  </si>
  <si>
    <t>4 м.п.</t>
  </si>
  <si>
    <t>2,76 м.кв.</t>
  </si>
  <si>
    <t>Ручка-кноб круглая</t>
  </si>
  <si>
    <r>
      <t xml:space="preserve">Исполнение фурнитуры: </t>
    </r>
    <r>
      <rPr>
        <sz val="9"/>
        <color rgb="FF4F4F4F"/>
        <rFont val="Arial"/>
        <family val="2"/>
        <charset val="204"/>
      </rPr>
      <t>AL – алюминий анодированный</t>
    </r>
  </si>
  <si>
    <t>Размеры двери (мм):  Ширина - 1200, Высота – 2300 г. Москва</t>
  </si>
  <si>
    <r>
      <t xml:space="preserve">Исполнение фурнитуры: </t>
    </r>
    <r>
      <rPr>
        <sz val="9"/>
        <color rgb="FF4F4F4F"/>
        <rFont val="Arial"/>
        <family val="2"/>
        <charset val="204"/>
      </rPr>
      <t>PSS – полированная нержавеющая сталь</t>
    </r>
  </si>
  <si>
    <t>Размеры двери (мм):  Ширина - 800, Высота - 2100 (от 2-х шт.)  г. Москва</t>
  </si>
  <si>
    <t>Стекло закаленное 8 мм, прозрачное, ПК</t>
  </si>
  <si>
    <t>Размеры двери (мм):  Ширина - 800, Высота - 2000 (от 2-x шт.) г. Москва</t>
  </si>
  <si>
    <t>Петля с фаской T-303</t>
  </si>
  <si>
    <t>Соединитель T-902</t>
  </si>
  <si>
    <t>Размеры двери (мм):  Ширина - 1200, Высота - 2000 г. Москва</t>
  </si>
  <si>
    <t>Размеры двери (мм):  Ширина - 2000, Высота - 2000 г. Москва</t>
  </si>
  <si>
    <t>Размеры двери (мм):  Ширина - 1600, Высота - 2000 г. Москва</t>
  </si>
  <si>
    <t>Размеры проема (мм): Ширина - 1200, Высота – 2000 г. Москва</t>
  </si>
  <si>
    <t>Трек прямоугольный 30х10 TA-440</t>
  </si>
  <si>
    <t>Крепление трека к стеклу TA-449</t>
  </si>
  <si>
    <t>Ограничитель TA-450</t>
  </si>
  <si>
    <t>Стопор на прямоугольный трек TA-454</t>
  </si>
  <si>
    <t>Торцевое крепление для трека TB-455</t>
  </si>
  <si>
    <t>Ролик с креплением к стеклу D39мм TA-456</t>
  </si>
  <si>
    <t>Направляющая двери TB-834</t>
  </si>
  <si>
    <t>Ручка-шайба T-65</t>
  </si>
  <si>
    <t xml:space="preserve">Профиль опорный TA-758 </t>
  </si>
  <si>
    <t>Профиль закладной TA-759</t>
  </si>
  <si>
    <t>Размеры (мм):  Ширина - 1000, Высота - 1000 (от 5 м.кв.) г. Москва</t>
  </si>
  <si>
    <t>Стекло закаленное 6 мм, стемалит, ПК</t>
  </si>
  <si>
    <t>Комплект расходных материалов и крепежа</t>
  </si>
  <si>
    <t>Размеры (мм):  Ширина - 1000, Длина - 1000 (от 1 м.кв.)  г. Москва</t>
  </si>
  <si>
    <t>Стекло закаленное 12 мм, прозрачное, ПК</t>
  </si>
  <si>
    <t>Размеры (мм):  Ширина - 1000, Высота - 900 (от 10 м.кв.) г. Москва</t>
  </si>
  <si>
    <r>
      <t xml:space="preserve">Исполнение фурнитуры: </t>
    </r>
    <r>
      <rPr>
        <sz val="9"/>
        <color rgb="FF4F4F4F"/>
        <rFont val="Arial"/>
        <family val="2"/>
        <charset val="204"/>
      </rPr>
      <t>Латунь/PC - хром полированный</t>
    </r>
  </si>
  <si>
    <t>Размеры двери (мм): Ширина - 2000, Высота – 2000 г. Москва</t>
  </si>
  <si>
    <t>Петля с фаской T-304</t>
  </si>
  <si>
    <t>Ручка кноб Т-697</t>
  </si>
  <si>
    <t>8 шт.</t>
  </si>
  <si>
    <t>7 шт.</t>
  </si>
  <si>
    <t>Коннектор Т-725</t>
  </si>
  <si>
    <t>Держатель стекло-труба Т-914А</t>
  </si>
  <si>
    <t>Ручка-кноб круглая T-65</t>
  </si>
  <si>
    <t>Направляющая двери ТB-834</t>
  </si>
  <si>
    <t>Стопор ТВ-840 (комплект L,R)</t>
  </si>
  <si>
    <t>Петля нижняя без зенковки ТВ-710 A</t>
  </si>
  <si>
    <t>Петля верхняя без зенковки ТВ-720 A</t>
  </si>
  <si>
    <t>Доводчик Т-84D</t>
  </si>
  <si>
    <t>Стекло закаленное 10 мм, прозрачное, ПК</t>
  </si>
  <si>
    <t>Ручка прямая Т-633 (H=450 мм)</t>
  </si>
  <si>
    <t>Размеры двери (мм):  Ширина - 900, Высота - 2100 (от 2-х шт.) г. Москва</t>
  </si>
  <si>
    <t>1,89 м.кв.</t>
  </si>
  <si>
    <t>Размеры двери (мм):  Ширина - 900, Высота - 2100 г. Москва</t>
  </si>
  <si>
    <t>Размеры двери (мм):  Ширина - 900, Высота - 2100 (от 2-х шт.)  г. Москва</t>
  </si>
  <si>
    <t>Размеры перегородки (мм):  Ширина – 2500, Высота – 2600 г. Москва</t>
  </si>
  <si>
    <t>6,5 м.кв.</t>
  </si>
  <si>
    <t>Фитинг угловой без зенковки ТВ-740 A</t>
  </si>
  <si>
    <t>Крепление регулируемое TT-203-75 A</t>
  </si>
  <si>
    <t>Фитинг угловой без зенковки ТВ-760 A</t>
  </si>
  <si>
    <t>Каретка ТВ-810 A</t>
  </si>
  <si>
    <t>Каретка TB-810 A</t>
  </si>
  <si>
    <t>Крепление трека к стеклу TB-831 A</t>
  </si>
  <si>
    <t>Коннектор TT-203-75 A</t>
  </si>
  <si>
    <t xml:space="preserve">Раздвижная система Dorma RS120 </t>
  </si>
  <si>
    <t>Стекло закаленное, триплекс (6+6) мм, ПК</t>
  </si>
  <si>
    <t>Тяга М14 CF-06 1200мм</t>
  </si>
  <si>
    <t>Точечное крепление TT-505 A</t>
  </si>
  <si>
    <t>Пример расчета стоимости Ограждения из стекла на профиле</t>
  </si>
  <si>
    <t>1 компл.</t>
  </si>
  <si>
    <t>Профиль для стеклянных ограждений 106 мм</t>
  </si>
  <si>
    <t>Пример расчета стоимости Стеклянного ограждения на министойках</t>
  </si>
  <si>
    <t>Размеры (мм):  Ширина - 1000, Высота – 1000 (от 10 м.кв.) г. Москва</t>
  </si>
  <si>
    <t>1  м.кв.</t>
  </si>
  <si>
    <t>Министойка для ограждения с фланцем</t>
  </si>
  <si>
    <r>
      <t xml:space="preserve">Исполнение фурнитуры: </t>
    </r>
    <r>
      <rPr>
        <sz val="9"/>
        <color rgb="FF4F4F4F"/>
        <rFont val="Arial"/>
        <family val="2"/>
        <charset val="204"/>
      </rPr>
      <t>нержавеющая сталь AISI 304 PSS или SSS</t>
    </r>
  </si>
  <si>
    <t>Пример расчета стоимости раздвижной перегородки Слайдер</t>
  </si>
  <si>
    <t>Размеры двери (мм): Ширина - 1000, Высота – 2200 г. Москва</t>
  </si>
  <si>
    <t>2.2 м.кв.</t>
  </si>
  <si>
    <t xml:space="preserve">Раздвижная система Dorma Agile 50 </t>
  </si>
  <si>
    <t>Пример расчета стоимости перегородки с маятниковой дверью Вектор</t>
  </si>
  <si>
    <t>Пример расчета стоимости перегородки с маятниковой дверью Классика</t>
  </si>
  <si>
    <t>Пример расчета стоимости перегородки с распашной дверью Офис</t>
  </si>
  <si>
    <t>Пример расчета стоимости раздвижной перегородки системы Вектор</t>
  </si>
  <si>
    <t>Пример расчета стоимости стеклянной маятниковой двери Классика</t>
  </si>
  <si>
    <t>Пример расчета стоимости стеклянной раздвижной двери Слайдер</t>
  </si>
  <si>
    <t>Раздвижная система Dorma RS120</t>
  </si>
  <si>
    <t>Пример расчета стоимости стеклянной раздвижной двери системы Вектор</t>
  </si>
  <si>
    <t>Пример расчета стоимости стеклянной маятниковой двери Вектор</t>
  </si>
  <si>
    <t>Пример расчета стоимости стеклянной распашной двери в коробке Офис</t>
  </si>
  <si>
    <t>Пример расчета стоимости стеклянной раздвижной двери Dorma Agile 50</t>
  </si>
  <si>
    <r>
      <t>Пример расчета стоимости угловой Душевой перегородки с дверью 90</t>
    </r>
    <r>
      <rPr>
        <sz val="10"/>
        <color rgb="FF333333"/>
        <rFont val="Arial"/>
        <family val="2"/>
        <charset val="204"/>
      </rPr>
      <t>°</t>
    </r>
  </si>
  <si>
    <t>Пример расчета стоимости Облицовки стен стеклом</t>
  </si>
  <si>
    <t>Стопор TB-840 (комплект L+R)</t>
  </si>
  <si>
    <t>Пример расчета стоимости перегородки с дверью в коробке</t>
  </si>
  <si>
    <t xml:space="preserve">Комплект AL дверной коробки в цельностеклянный проем  TI-804L </t>
  </si>
  <si>
    <t>Боковая петля на коробку TI-87-4 AL</t>
  </si>
  <si>
    <t>Ответная часть для замка Ti-87-1</t>
  </si>
  <si>
    <t>Профиль 22мм</t>
  </si>
  <si>
    <t>Заглушка для Т-24L</t>
  </si>
  <si>
    <t>6 м.п.</t>
  </si>
  <si>
    <t>Пример расчета стоимости прямой Душевой перегородки с дверью 180°</t>
  </si>
  <si>
    <r>
      <t>Пример расчета стоимости угловой Душевой перегородки с дверью 135</t>
    </r>
    <r>
      <rPr>
        <sz val="10"/>
        <color rgb="FF333333"/>
        <rFont val="Arial"/>
        <family val="2"/>
        <charset val="204"/>
      </rPr>
      <t>°</t>
    </r>
  </si>
  <si>
    <t>Пример расчета стоимости раздвижной Душевой перегородки 180°</t>
  </si>
  <si>
    <t xml:space="preserve">Пример расчета стоимости П-образной душевой перегородки с дверью </t>
  </si>
  <si>
    <t>Размеры (мм):  Ширина - 1000, Высота - 1100 (от 10 м.кв.) г. Москва</t>
  </si>
  <si>
    <t>Компания Чипгласс</t>
  </si>
  <si>
    <t>Стеклянные перегородки</t>
  </si>
  <si>
    <r>
      <t xml:space="preserve">www.cheapglass.ru  </t>
    </r>
    <r>
      <rPr>
        <sz val="11"/>
        <rFont val="Calibri"/>
        <family val="2"/>
        <charset val="204"/>
        <scheme val="minor"/>
      </rPr>
      <t xml:space="preserve">г. Москва, ул. Олеко Дундича, д.25    </t>
    </r>
    <r>
      <rPr>
        <sz val="11"/>
        <color rgb="FFFF0000"/>
        <rFont val="Calibri"/>
        <family val="2"/>
        <charset val="204"/>
        <scheme val="minor"/>
      </rPr>
      <t>Тел.+7 (495) 211-38-80</t>
    </r>
  </si>
  <si>
    <t>Стеклянные двери</t>
  </si>
  <si>
    <t>Стеклянные душевые</t>
  </si>
  <si>
    <t>Облицовка стеклом</t>
  </si>
  <si>
    <t>Стеклянные козырьки</t>
  </si>
  <si>
    <t>Стеклянные ограждения</t>
  </si>
  <si>
    <r>
      <t xml:space="preserve">www.cheapglass.ru  </t>
    </r>
    <r>
      <rPr>
        <sz val="11"/>
        <rFont val="Calibri"/>
        <family val="2"/>
        <charset val="204"/>
        <scheme val="minor"/>
      </rPr>
      <t xml:space="preserve">г. Москва, ул. Олеко Дундича, д.25   </t>
    </r>
    <r>
      <rPr>
        <sz val="11"/>
        <color rgb="FFFF0000"/>
        <rFont val="Calibri"/>
        <family val="2"/>
        <charset val="204"/>
        <scheme val="minor"/>
      </rPr>
      <t xml:space="preserve"> Тел.+7 (495) 211-38-80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</si>
</sst>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rgb="FF4F4F4F"/>
      <name val="Arial"/>
      <family val="2"/>
      <charset val="204"/>
    </font>
    <font>
      <sz val="10"/>
      <color rgb="FF4F4F4F"/>
      <name val="Arial"/>
      <family val="2"/>
      <charset val="204"/>
    </font>
    <font>
      <b/>
      <sz val="9"/>
      <color rgb="FF4F4F4F"/>
      <name val="Arial"/>
      <family val="2"/>
      <charset val="204"/>
    </font>
    <font>
      <sz val="9"/>
      <color rgb="FF00AEEF"/>
      <name val="Arial"/>
      <family val="2"/>
      <charset val="204"/>
    </font>
    <font>
      <sz val="9"/>
      <color rgb="FF4F4F4F"/>
      <name val="Arial"/>
      <family val="2"/>
      <charset val="204"/>
    </font>
    <font>
      <sz val="10"/>
      <color rgb="FF333333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9"/>
      <color theme="1" tint="0.24997711111789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99"/>
      <name val="Calibri"/>
      <family val="2"/>
      <charset val="204"/>
      <scheme val="minor"/>
    </font>
    <font>
      <sz val="20"/>
      <color theme="2" tint="-0.74999237037263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8" xfId="0" applyFont="1" applyBorder="1"/>
    <xf numFmtId="0" fontId="0" fillId="0" borderId="8" xfId="0" applyBorder="1"/>
    <xf numFmtId="0" fontId="12" fillId="0" borderId="0" xfId="0" applyFont="1" applyBorder="1"/>
    <xf numFmtId="0" fontId="0" fillId="0" borderId="0" xfId="0" applyBorder="1"/>
    <xf numFmtId="14" fontId="12" fillId="0" borderId="0" xfId="0" applyNumberFormat="1" applyFont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/>
    <xf numFmtId="0" fontId="1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3300"/>
      <color rgb="FF00009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E105"/>
  <sheetViews>
    <sheetView showGridLines="0" tabSelected="1" zoomScaleNormal="100" workbookViewId="0">
      <selection activeCell="E1" sqref="E1"/>
    </sheetView>
  </sheetViews>
  <sheetFormatPr defaultRowHeight="15" x14ac:dyDescent="0.25"/>
  <cols>
    <col min="1" max="1" width="7.140625" customWidth="1"/>
    <col min="2" max="2" width="39.5703125" customWidth="1"/>
    <col min="3" max="5" width="10.5703125" customWidth="1"/>
  </cols>
  <sheetData>
    <row r="1" spans="2:5" x14ac:dyDescent="0.25">
      <c r="B1" s="19" t="s">
        <v>183</v>
      </c>
      <c r="E1" s="24">
        <v>43218</v>
      </c>
    </row>
    <row r="2" spans="2:5" x14ac:dyDescent="0.25">
      <c r="B2" s="20" t="s">
        <v>185</v>
      </c>
      <c r="C2" s="21"/>
      <c r="D2" s="21"/>
      <c r="E2" s="21"/>
    </row>
    <row r="3" spans="2:5" x14ac:dyDescent="0.25">
      <c r="B3" s="22"/>
      <c r="C3" s="23"/>
      <c r="D3" s="23"/>
      <c r="E3" s="23"/>
    </row>
    <row r="4" spans="2:5" s="27" customFormat="1" ht="28.5" x14ac:dyDescent="0.45">
      <c r="B4" s="25" t="s">
        <v>184</v>
      </c>
      <c r="C4" s="26"/>
      <c r="D4" s="26"/>
      <c r="E4" s="26"/>
    </row>
    <row r="6" spans="2:5" ht="15" customHeight="1" x14ac:dyDescent="0.25">
      <c r="B6" s="28" t="s">
        <v>157</v>
      </c>
      <c r="C6" s="28"/>
      <c r="D6" s="28"/>
      <c r="E6" s="28"/>
    </row>
    <row r="7" spans="2:5" ht="15.75" thickBot="1" x14ac:dyDescent="0.3">
      <c r="B7" s="29" t="s">
        <v>132</v>
      </c>
      <c r="C7" s="29"/>
      <c r="D7" s="29"/>
      <c r="E7" s="29"/>
    </row>
    <row r="8" spans="2:5" ht="36.75" thickBot="1" x14ac:dyDescent="0.3">
      <c r="B8" s="1" t="s">
        <v>0</v>
      </c>
      <c r="C8" s="2" t="s">
        <v>1</v>
      </c>
      <c r="D8" s="2" t="s">
        <v>2</v>
      </c>
      <c r="E8" s="2" t="s">
        <v>3</v>
      </c>
    </row>
    <row r="9" spans="2:5" ht="15.75" thickBot="1" x14ac:dyDescent="0.3">
      <c r="B9" s="3" t="s">
        <v>126</v>
      </c>
      <c r="C9" s="4" t="s">
        <v>133</v>
      </c>
      <c r="D9" s="4">
        <v>3100</v>
      </c>
      <c r="E9" s="4">
        <f>D9*6.5</f>
        <v>20150</v>
      </c>
    </row>
    <row r="10" spans="2:5" ht="15.75" thickBot="1" x14ac:dyDescent="0.3">
      <c r="B10" s="3" t="s">
        <v>123</v>
      </c>
      <c r="C10" s="4" t="s">
        <v>6</v>
      </c>
      <c r="D10" s="16">
        <v>4764.7600000000011</v>
      </c>
      <c r="E10" s="16">
        <f>D10*1</f>
        <v>4764.7600000000011</v>
      </c>
    </row>
    <row r="11" spans="2:5" ht="15.75" thickBot="1" x14ac:dyDescent="0.3">
      <c r="B11" s="3" t="s">
        <v>124</v>
      </c>
      <c r="C11" s="4" t="s">
        <v>6</v>
      </c>
      <c r="D11" s="16">
        <v>4764.7600000000011</v>
      </c>
      <c r="E11" s="16">
        <f t="shared" ref="E11:E13" si="0">D11*1</f>
        <v>4764.7600000000011</v>
      </c>
    </row>
    <row r="12" spans="2:5" ht="15.75" thickBot="1" x14ac:dyDescent="0.3">
      <c r="B12" s="3" t="s">
        <v>134</v>
      </c>
      <c r="C12" s="4" t="s">
        <v>6</v>
      </c>
      <c r="D12" s="16">
        <v>4904.9000000000005</v>
      </c>
      <c r="E12" s="16">
        <f t="shared" si="0"/>
        <v>4904.9000000000005</v>
      </c>
    </row>
    <row r="13" spans="2:5" ht="15.75" thickBot="1" x14ac:dyDescent="0.3">
      <c r="B13" s="3" t="s">
        <v>136</v>
      </c>
      <c r="C13" s="4" t="s">
        <v>6</v>
      </c>
      <c r="D13" s="16">
        <v>4605</v>
      </c>
      <c r="E13" s="16">
        <f t="shared" si="0"/>
        <v>4605</v>
      </c>
    </row>
    <row r="14" spans="2:5" ht="15.75" thickBot="1" x14ac:dyDescent="0.3">
      <c r="B14" s="3" t="s">
        <v>135</v>
      </c>
      <c r="C14" s="4" t="s">
        <v>22</v>
      </c>
      <c r="D14" s="16">
        <v>1821.0500000000002</v>
      </c>
      <c r="E14" s="16">
        <f>D14*12</f>
        <v>21852.600000000002</v>
      </c>
    </row>
    <row r="15" spans="2:5" ht="15.75" thickBot="1" x14ac:dyDescent="0.3">
      <c r="B15" s="3" t="s">
        <v>127</v>
      </c>
      <c r="C15" s="4" t="s">
        <v>6</v>
      </c>
      <c r="D15" s="16">
        <v>1658</v>
      </c>
      <c r="E15" s="16">
        <f t="shared" ref="E15" si="1">D15*1</f>
        <v>1658</v>
      </c>
    </row>
    <row r="16" spans="2:5" ht="15.75" thickBot="1" x14ac:dyDescent="0.3">
      <c r="B16" s="3" t="s">
        <v>23</v>
      </c>
      <c r="C16" s="4" t="s">
        <v>6</v>
      </c>
      <c r="D16" s="16">
        <v>4652.34</v>
      </c>
      <c r="E16" s="16">
        <f>D16*1</f>
        <v>4652.34</v>
      </c>
    </row>
    <row r="17" spans="2:5" ht="15.75" thickBot="1" x14ac:dyDescent="0.3">
      <c r="B17" s="5" t="s">
        <v>17</v>
      </c>
      <c r="C17" s="4" t="s">
        <v>18</v>
      </c>
      <c r="D17" s="4">
        <v>2690</v>
      </c>
      <c r="E17" s="16">
        <f>D17*1</f>
        <v>2690</v>
      </c>
    </row>
    <row r="18" spans="2:5" ht="15.75" thickBot="1" x14ac:dyDescent="0.3">
      <c r="B18" s="5" t="s">
        <v>19</v>
      </c>
      <c r="C18" s="4" t="s">
        <v>133</v>
      </c>
      <c r="D18" s="4">
        <v>1500</v>
      </c>
      <c r="E18" s="16">
        <f t="shared" ref="E18" si="2">D18*6.5</f>
        <v>9750</v>
      </c>
    </row>
    <row r="19" spans="2:5" ht="15.75" customHeight="1" thickBot="1" x14ac:dyDescent="0.3">
      <c r="B19" s="5" t="s">
        <v>20</v>
      </c>
      <c r="C19" s="30">
        <f>E9+E10+E11+E12+E13+E14+E15+E16+E17+E18</f>
        <v>79792.36</v>
      </c>
      <c r="D19" s="31"/>
      <c r="E19" s="32"/>
    </row>
    <row r="20" spans="2:5" ht="15.75" thickBot="1" x14ac:dyDescent="0.3">
      <c r="B20" s="33" t="s">
        <v>21</v>
      </c>
      <c r="C20" s="34"/>
      <c r="D20" s="34"/>
      <c r="E20" s="35"/>
    </row>
    <row r="22" spans="2:5" x14ac:dyDescent="0.25">
      <c r="B22" s="28" t="s">
        <v>158</v>
      </c>
      <c r="C22" s="28"/>
      <c r="D22" s="28"/>
      <c r="E22" s="28"/>
    </row>
    <row r="23" spans="2:5" ht="15.75" thickBot="1" x14ac:dyDescent="0.3">
      <c r="B23" s="29" t="s">
        <v>132</v>
      </c>
      <c r="C23" s="29"/>
      <c r="D23" s="29"/>
      <c r="E23" s="29"/>
    </row>
    <row r="24" spans="2:5" ht="36.75" thickBot="1" x14ac:dyDescent="0.3">
      <c r="B24" s="1" t="s">
        <v>0</v>
      </c>
      <c r="C24" s="2" t="s">
        <v>1</v>
      </c>
      <c r="D24" s="2" t="s">
        <v>2</v>
      </c>
      <c r="E24" s="2" t="s">
        <v>3</v>
      </c>
    </row>
    <row r="25" spans="2:5" ht="15.75" thickBot="1" x14ac:dyDescent="0.3">
      <c r="B25" s="3" t="s">
        <v>126</v>
      </c>
      <c r="C25" s="4" t="s">
        <v>133</v>
      </c>
      <c r="D25" s="4">
        <v>3100</v>
      </c>
      <c r="E25" s="4">
        <f>D25*6.5</f>
        <v>20150</v>
      </c>
    </row>
    <row r="26" spans="2:5" ht="15.75" thickBot="1" x14ac:dyDescent="0.3">
      <c r="B26" s="3" t="s">
        <v>5</v>
      </c>
      <c r="C26" s="4" t="s">
        <v>6</v>
      </c>
      <c r="D26" s="4">
        <v>847.00000000000011</v>
      </c>
      <c r="E26" s="4">
        <f>D26*1</f>
        <v>847.00000000000011</v>
      </c>
    </row>
    <row r="27" spans="2:5" ht="15.75" thickBot="1" x14ac:dyDescent="0.3">
      <c r="B27" s="3" t="s">
        <v>7</v>
      </c>
      <c r="C27" s="4" t="s">
        <v>6</v>
      </c>
      <c r="D27" s="4">
        <v>847.00000000000011</v>
      </c>
      <c r="E27" s="4">
        <f t="shared" ref="E27:E35" si="3">D27*1</f>
        <v>847.00000000000011</v>
      </c>
    </row>
    <row r="28" spans="2:5" ht="15.75" thickBot="1" x14ac:dyDescent="0.3">
      <c r="B28" s="3" t="s">
        <v>8</v>
      </c>
      <c r="C28" s="4" t="s">
        <v>6</v>
      </c>
      <c r="D28" s="4">
        <v>1694.0000000000002</v>
      </c>
      <c r="E28" s="4">
        <f t="shared" si="3"/>
        <v>1694.0000000000002</v>
      </c>
    </row>
    <row r="29" spans="2:5" ht="15.75" thickBot="1" x14ac:dyDescent="0.3">
      <c r="B29" s="3" t="s">
        <v>9</v>
      </c>
      <c r="C29" s="4" t="s">
        <v>6</v>
      </c>
      <c r="D29" s="16">
        <v>1187.3400000000001</v>
      </c>
      <c r="E29" s="16">
        <f t="shared" si="3"/>
        <v>1187.3400000000001</v>
      </c>
    </row>
    <row r="30" spans="2:5" ht="15.75" thickBot="1" x14ac:dyDescent="0.3">
      <c r="B30" s="3" t="s">
        <v>10</v>
      </c>
      <c r="C30" s="4" t="s">
        <v>11</v>
      </c>
      <c r="D30" s="16">
        <v>1002.5400000000001</v>
      </c>
      <c r="E30" s="16">
        <f>D30*2</f>
        <v>2005.0800000000002</v>
      </c>
    </row>
    <row r="31" spans="2:5" ht="15.75" thickBot="1" x14ac:dyDescent="0.3">
      <c r="B31" s="3" t="s">
        <v>127</v>
      </c>
      <c r="C31" s="4" t="s">
        <v>6</v>
      </c>
      <c r="D31" s="16">
        <v>1658.8000000000002</v>
      </c>
      <c r="E31" s="16">
        <f t="shared" si="3"/>
        <v>1658.8000000000002</v>
      </c>
    </row>
    <row r="32" spans="2:5" ht="15.75" thickBot="1" x14ac:dyDescent="0.3">
      <c r="B32" s="3" t="s">
        <v>12</v>
      </c>
      <c r="C32" s="4" t="s">
        <v>6</v>
      </c>
      <c r="D32" s="16">
        <v>4652.34</v>
      </c>
      <c r="E32" s="16">
        <f t="shared" si="3"/>
        <v>4652.34</v>
      </c>
    </row>
    <row r="33" spans="2:5" ht="15.75" thickBot="1" x14ac:dyDescent="0.3">
      <c r="B33" s="3" t="s">
        <v>13</v>
      </c>
      <c r="C33" s="4" t="s">
        <v>14</v>
      </c>
      <c r="D33" s="4">
        <v>715.00000000000011</v>
      </c>
      <c r="E33" s="16">
        <f>D33*4.2</f>
        <v>3003.0000000000005</v>
      </c>
    </row>
    <row r="34" spans="2:5" ht="15.75" thickBot="1" x14ac:dyDescent="0.3">
      <c r="B34" s="3" t="s">
        <v>15</v>
      </c>
      <c r="C34" s="4" t="s">
        <v>16</v>
      </c>
      <c r="D34" s="4">
        <v>220.00000000000003</v>
      </c>
      <c r="E34" s="16">
        <f>D34*9</f>
        <v>1980.0000000000002</v>
      </c>
    </row>
    <row r="35" spans="2:5" ht="15.75" thickBot="1" x14ac:dyDescent="0.3">
      <c r="B35" s="5" t="s">
        <v>17</v>
      </c>
      <c r="C35" s="8" t="s">
        <v>18</v>
      </c>
      <c r="D35" s="9">
        <v>2690</v>
      </c>
      <c r="E35" s="16">
        <f t="shared" si="3"/>
        <v>2690</v>
      </c>
    </row>
    <row r="36" spans="2:5" ht="15.75" customHeight="1" thickBot="1" x14ac:dyDescent="0.3">
      <c r="B36" s="5" t="s">
        <v>19</v>
      </c>
      <c r="C36" s="10" t="s">
        <v>133</v>
      </c>
      <c r="D36" s="4">
        <v>1500</v>
      </c>
      <c r="E36" s="16">
        <f>D36*6.5</f>
        <v>9750</v>
      </c>
    </row>
    <row r="37" spans="2:5" ht="15.75" thickBot="1" x14ac:dyDescent="0.3">
      <c r="B37" s="5" t="s">
        <v>20</v>
      </c>
      <c r="C37" s="30">
        <f>E25+E26+E27+E28+E29+E30+E31+E32+E33+E34+E35+E36</f>
        <v>50464.56</v>
      </c>
      <c r="D37" s="31"/>
      <c r="E37" s="32"/>
    </row>
    <row r="38" spans="2:5" ht="15.75" customHeight="1" thickBot="1" x14ac:dyDescent="0.3">
      <c r="B38" s="33" t="s">
        <v>21</v>
      </c>
      <c r="C38" s="34"/>
      <c r="D38" s="34"/>
      <c r="E38" s="35"/>
    </row>
    <row r="40" spans="2:5" ht="15" customHeight="1" x14ac:dyDescent="0.25">
      <c r="B40" s="28" t="s">
        <v>159</v>
      </c>
      <c r="C40" s="28"/>
      <c r="D40" s="28"/>
      <c r="E40" s="28"/>
    </row>
    <row r="41" spans="2:5" ht="15.75" customHeight="1" thickBot="1" x14ac:dyDescent="0.3">
      <c r="B41" s="29" t="s">
        <v>132</v>
      </c>
      <c r="C41" s="29"/>
      <c r="D41" s="29"/>
      <c r="E41" s="29"/>
    </row>
    <row r="42" spans="2:5" ht="36.75" thickBot="1" x14ac:dyDescent="0.3">
      <c r="B42" s="1" t="s">
        <v>0</v>
      </c>
      <c r="C42" s="6" t="s">
        <v>1</v>
      </c>
      <c r="D42" s="6" t="s">
        <v>2</v>
      </c>
      <c r="E42" s="6" t="s">
        <v>3</v>
      </c>
    </row>
    <row r="43" spans="2:5" ht="15.75" thickBot="1" x14ac:dyDescent="0.3">
      <c r="B43" s="3" t="s">
        <v>126</v>
      </c>
      <c r="C43" s="4" t="s">
        <v>133</v>
      </c>
      <c r="D43" s="4">
        <v>3100</v>
      </c>
      <c r="E43" s="4">
        <f>D43*6.5</f>
        <v>20150</v>
      </c>
    </row>
    <row r="44" spans="2:5" ht="15.75" thickBot="1" x14ac:dyDescent="0.3">
      <c r="B44" s="3" t="s">
        <v>5</v>
      </c>
      <c r="C44" s="4" t="s">
        <v>6</v>
      </c>
      <c r="D44" s="4">
        <v>847.00000000000011</v>
      </c>
      <c r="E44" s="4">
        <f>D44*1</f>
        <v>847.00000000000011</v>
      </c>
    </row>
    <row r="45" spans="2:5" ht="15.75" thickBot="1" x14ac:dyDescent="0.3">
      <c r="B45" s="3" t="s">
        <v>7</v>
      </c>
      <c r="C45" s="4" t="s">
        <v>6</v>
      </c>
      <c r="D45" s="4">
        <v>847.00000000000011</v>
      </c>
      <c r="E45" s="4">
        <f t="shared" ref="E45:E47" si="4">D45*1</f>
        <v>847.00000000000011</v>
      </c>
    </row>
    <row r="46" spans="2:5" ht="15.75" thickBot="1" x14ac:dyDescent="0.3">
      <c r="B46" s="3" t="s">
        <v>8</v>
      </c>
      <c r="C46" s="4" t="s">
        <v>6</v>
      </c>
      <c r="D46" s="4">
        <v>1694.0000000000002</v>
      </c>
      <c r="E46" s="4">
        <f t="shared" si="4"/>
        <v>1694.0000000000002</v>
      </c>
    </row>
    <row r="47" spans="2:5" ht="15.75" thickBot="1" x14ac:dyDescent="0.3">
      <c r="B47" s="3" t="s">
        <v>9</v>
      </c>
      <c r="C47" s="4" t="s">
        <v>6</v>
      </c>
      <c r="D47" s="16">
        <v>1187.3400000000001</v>
      </c>
      <c r="E47" s="16">
        <f t="shared" si="4"/>
        <v>1187.3400000000001</v>
      </c>
    </row>
    <row r="48" spans="2:5" ht="15.75" thickBot="1" x14ac:dyDescent="0.3">
      <c r="B48" s="3" t="s">
        <v>10</v>
      </c>
      <c r="C48" s="4" t="s">
        <v>11</v>
      </c>
      <c r="D48" s="16">
        <v>1002.5400000000001</v>
      </c>
      <c r="E48" s="16">
        <f>D48*2</f>
        <v>2005.0800000000002</v>
      </c>
    </row>
    <row r="49" spans="2:5" ht="15.75" thickBot="1" x14ac:dyDescent="0.3">
      <c r="B49" s="3" t="s">
        <v>24</v>
      </c>
      <c r="C49" s="4" t="s">
        <v>6</v>
      </c>
      <c r="D49" s="4">
        <v>6160.0000000000009</v>
      </c>
      <c r="E49" s="16">
        <f>D49*1</f>
        <v>6160.0000000000009</v>
      </c>
    </row>
    <row r="50" spans="2:5" ht="15.75" thickBot="1" x14ac:dyDescent="0.3">
      <c r="B50" s="3" t="s">
        <v>25</v>
      </c>
      <c r="C50" s="4" t="s">
        <v>6</v>
      </c>
      <c r="D50" s="16">
        <v>1323.63</v>
      </c>
      <c r="E50" s="16">
        <f t="shared" ref="E50:E51" si="5">D50*1</f>
        <v>1323.63</v>
      </c>
    </row>
    <row r="51" spans="2:5" ht="15.75" thickBot="1" x14ac:dyDescent="0.3">
      <c r="B51" s="3" t="s">
        <v>12</v>
      </c>
      <c r="C51" s="4" t="s">
        <v>6</v>
      </c>
      <c r="D51" s="16">
        <v>4652.34</v>
      </c>
      <c r="E51" s="16">
        <f t="shared" si="5"/>
        <v>4652.34</v>
      </c>
    </row>
    <row r="52" spans="2:5" ht="15.75" thickBot="1" x14ac:dyDescent="0.3">
      <c r="B52" s="3" t="s">
        <v>13</v>
      </c>
      <c r="C52" s="4" t="s">
        <v>14</v>
      </c>
      <c r="D52" s="16">
        <v>715.00000000000011</v>
      </c>
      <c r="E52" s="16">
        <f>D52*4.2</f>
        <v>3003.0000000000005</v>
      </c>
    </row>
    <row r="53" spans="2:5" ht="15.75" thickBot="1" x14ac:dyDescent="0.3">
      <c r="B53" s="3" t="s">
        <v>15</v>
      </c>
      <c r="C53" s="4" t="s">
        <v>16</v>
      </c>
      <c r="D53" s="4">
        <v>220.00000000000003</v>
      </c>
      <c r="E53" s="16">
        <f>D53*9</f>
        <v>1980.0000000000002</v>
      </c>
    </row>
    <row r="54" spans="2:5" ht="15.75" thickBot="1" x14ac:dyDescent="0.3">
      <c r="B54" s="5" t="s">
        <v>17</v>
      </c>
      <c r="C54" s="4" t="s">
        <v>18</v>
      </c>
      <c r="D54" s="4">
        <v>2690</v>
      </c>
      <c r="E54" s="16">
        <f>D54*1</f>
        <v>2690</v>
      </c>
    </row>
    <row r="55" spans="2:5" ht="15.75" thickBot="1" x14ac:dyDescent="0.3">
      <c r="B55" s="5" t="s">
        <v>19</v>
      </c>
      <c r="C55" s="4" t="s">
        <v>133</v>
      </c>
      <c r="D55" s="4">
        <v>1500</v>
      </c>
      <c r="E55" s="16">
        <f>D55*6.5</f>
        <v>9750</v>
      </c>
    </row>
    <row r="56" spans="2:5" ht="15.75" thickBot="1" x14ac:dyDescent="0.3">
      <c r="B56" s="5" t="s">
        <v>20</v>
      </c>
      <c r="C56" s="30">
        <f>E43+E44+E45+E46+E47+E48+E49+E50+E51+E52+E53+E54+E55</f>
        <v>56289.39</v>
      </c>
      <c r="D56" s="31"/>
      <c r="E56" s="32"/>
    </row>
    <row r="57" spans="2:5" ht="15.75" customHeight="1" thickBot="1" x14ac:dyDescent="0.3">
      <c r="B57" s="33" t="s">
        <v>21</v>
      </c>
      <c r="C57" s="34"/>
      <c r="D57" s="34"/>
      <c r="E57" s="35"/>
    </row>
    <row r="59" spans="2:5" ht="15" customHeight="1" x14ac:dyDescent="0.25">
      <c r="B59" s="28" t="s">
        <v>160</v>
      </c>
      <c r="C59" s="28"/>
      <c r="D59" s="28"/>
      <c r="E59" s="28"/>
    </row>
    <row r="60" spans="2:5" ht="15" customHeight="1" thickBot="1" x14ac:dyDescent="0.3">
      <c r="B60" s="29" t="s">
        <v>132</v>
      </c>
      <c r="C60" s="29"/>
      <c r="D60" s="29"/>
      <c r="E60" s="29"/>
    </row>
    <row r="61" spans="2:5" ht="36.75" thickBot="1" x14ac:dyDescent="0.3">
      <c r="B61" s="1" t="s">
        <v>0</v>
      </c>
      <c r="C61" s="2" t="s">
        <v>1</v>
      </c>
      <c r="D61" s="2" t="s">
        <v>2</v>
      </c>
      <c r="E61" s="2" t="s">
        <v>3</v>
      </c>
    </row>
    <row r="62" spans="2:5" ht="15.75" thickBot="1" x14ac:dyDescent="0.3">
      <c r="B62" s="3" t="s">
        <v>126</v>
      </c>
      <c r="C62" s="4" t="s">
        <v>133</v>
      </c>
      <c r="D62" s="4">
        <v>3100</v>
      </c>
      <c r="E62" s="4">
        <f>D62*6.5</f>
        <v>20150</v>
      </c>
    </row>
    <row r="63" spans="2:5" ht="15.75" thickBot="1" x14ac:dyDescent="0.3">
      <c r="B63" s="3" t="s">
        <v>138</v>
      </c>
      <c r="C63" s="4" t="s">
        <v>11</v>
      </c>
      <c r="D63" s="16">
        <v>5412</v>
      </c>
      <c r="E63" s="16">
        <f>D63*2</f>
        <v>10824</v>
      </c>
    </row>
    <row r="64" spans="2:5" ht="15.75" thickBot="1" x14ac:dyDescent="0.3">
      <c r="B64" s="3" t="s">
        <v>26</v>
      </c>
      <c r="C64" s="4" t="s">
        <v>27</v>
      </c>
      <c r="D64" s="16">
        <v>1254.3300000000002</v>
      </c>
      <c r="E64" s="16">
        <f>D64*3</f>
        <v>3762.9900000000007</v>
      </c>
    </row>
    <row r="65" spans="2:5" ht="15.75" thickBot="1" x14ac:dyDescent="0.3">
      <c r="B65" s="3" t="s">
        <v>139</v>
      </c>
      <c r="C65" s="4" t="s">
        <v>28</v>
      </c>
      <c r="D65" s="4">
        <v>1443</v>
      </c>
      <c r="E65" s="16">
        <f>D65*6</f>
        <v>8658</v>
      </c>
    </row>
    <row r="66" spans="2:5" ht="15.75" thickBot="1" x14ac:dyDescent="0.3">
      <c r="B66" s="3" t="s">
        <v>40</v>
      </c>
      <c r="C66" s="4" t="s">
        <v>11</v>
      </c>
      <c r="D66" s="4">
        <v>448</v>
      </c>
      <c r="E66" s="16">
        <f>D66*2</f>
        <v>896</v>
      </c>
    </row>
    <row r="67" spans="2:5" ht="15.75" thickBot="1" x14ac:dyDescent="0.3">
      <c r="B67" s="3" t="s">
        <v>170</v>
      </c>
      <c r="C67" s="4" t="s">
        <v>11</v>
      </c>
      <c r="D67" s="4">
        <v>2328</v>
      </c>
      <c r="E67" s="16">
        <f>D67*2</f>
        <v>4656</v>
      </c>
    </row>
    <row r="68" spans="2:5" ht="15.75" thickBot="1" x14ac:dyDescent="0.3">
      <c r="B68" s="3" t="s">
        <v>140</v>
      </c>
      <c r="C68" s="4" t="s">
        <v>22</v>
      </c>
      <c r="D68" s="4">
        <v>1820</v>
      </c>
      <c r="E68" s="16">
        <f>D68*12</f>
        <v>21840</v>
      </c>
    </row>
    <row r="69" spans="2:5" ht="15.75" thickBot="1" x14ac:dyDescent="0.3">
      <c r="B69" s="3" t="s">
        <v>127</v>
      </c>
      <c r="C69" s="4" t="s">
        <v>6</v>
      </c>
      <c r="D69" s="16">
        <v>1658.8000000000002</v>
      </c>
      <c r="E69" s="16">
        <f>D69*1</f>
        <v>1658.8000000000002</v>
      </c>
    </row>
    <row r="70" spans="2:5" ht="15.75" thickBot="1" x14ac:dyDescent="0.3">
      <c r="B70" s="3" t="s">
        <v>102</v>
      </c>
      <c r="C70" s="4" t="s">
        <v>6</v>
      </c>
      <c r="D70" s="4">
        <v>529</v>
      </c>
      <c r="E70" s="16">
        <f>D70*1</f>
        <v>529</v>
      </c>
    </row>
    <row r="71" spans="2:5" ht="15.75" thickBot="1" x14ac:dyDescent="0.3">
      <c r="B71" s="5" t="s">
        <v>17</v>
      </c>
      <c r="C71" s="4" t="s">
        <v>18</v>
      </c>
      <c r="D71" s="4">
        <v>2690</v>
      </c>
      <c r="E71" s="16">
        <f>D71*1</f>
        <v>2690</v>
      </c>
    </row>
    <row r="72" spans="2:5" ht="15.75" thickBot="1" x14ac:dyDescent="0.3">
      <c r="B72" s="5" t="s">
        <v>19</v>
      </c>
      <c r="C72" s="4" t="s">
        <v>133</v>
      </c>
      <c r="D72" s="4">
        <v>1500</v>
      </c>
      <c r="E72" s="16">
        <f>D72*6.5</f>
        <v>9750</v>
      </c>
    </row>
    <row r="73" spans="2:5" ht="15.75" thickBot="1" x14ac:dyDescent="0.3">
      <c r="B73" s="5" t="s">
        <v>20</v>
      </c>
      <c r="C73" s="30">
        <f>E62+E63+E64+E65+E66+E67+E68+E69+E70+E71+E72</f>
        <v>85414.79</v>
      </c>
      <c r="D73" s="31"/>
      <c r="E73" s="32"/>
    </row>
    <row r="74" spans="2:5" ht="15.75" customHeight="1" thickBot="1" x14ac:dyDescent="0.3">
      <c r="B74" s="33" t="s">
        <v>21</v>
      </c>
      <c r="C74" s="34"/>
      <c r="D74" s="34"/>
      <c r="E74" s="35"/>
    </row>
    <row r="76" spans="2:5" x14ac:dyDescent="0.25">
      <c r="B76" s="28" t="s">
        <v>153</v>
      </c>
      <c r="C76" s="28"/>
      <c r="D76" s="28"/>
      <c r="E76" s="28"/>
    </row>
    <row r="77" spans="2:5" ht="15.75" thickBot="1" x14ac:dyDescent="0.3">
      <c r="B77" s="29" t="s">
        <v>76</v>
      </c>
      <c r="C77" s="29"/>
      <c r="D77" s="29"/>
      <c r="E77" s="29"/>
    </row>
    <row r="78" spans="2:5" ht="36.75" thickBot="1" x14ac:dyDescent="0.3">
      <c r="B78" s="1" t="s">
        <v>0</v>
      </c>
      <c r="C78" s="2" t="s">
        <v>1</v>
      </c>
      <c r="D78" s="2" t="s">
        <v>2</v>
      </c>
      <c r="E78" s="2" t="s">
        <v>3</v>
      </c>
    </row>
    <row r="79" spans="2:5" ht="15.75" thickBot="1" x14ac:dyDescent="0.3">
      <c r="B79" s="3" t="s">
        <v>126</v>
      </c>
      <c r="C79" s="9" t="s">
        <v>4</v>
      </c>
      <c r="D79" s="9">
        <v>3100</v>
      </c>
      <c r="E79" s="9">
        <f>D79*6.3</f>
        <v>19530</v>
      </c>
    </row>
    <row r="80" spans="2:5" ht="15.75" thickBot="1" x14ac:dyDescent="0.3">
      <c r="B80" s="3" t="s">
        <v>141</v>
      </c>
      <c r="C80" s="4" t="s">
        <v>6</v>
      </c>
      <c r="D80" s="4">
        <v>45662</v>
      </c>
      <c r="E80" s="4">
        <f>D80*1</f>
        <v>45662</v>
      </c>
    </row>
    <row r="81" spans="2:5" ht="15.75" thickBot="1" x14ac:dyDescent="0.3">
      <c r="B81" s="3" t="s">
        <v>77</v>
      </c>
      <c r="C81" s="4" t="s">
        <v>29</v>
      </c>
      <c r="D81" s="4">
        <v>715</v>
      </c>
      <c r="E81" s="4">
        <f>D81*2</f>
        <v>1430</v>
      </c>
    </row>
    <row r="82" spans="2:5" ht="15.75" thickBot="1" x14ac:dyDescent="0.3">
      <c r="B82" s="3" t="s">
        <v>78</v>
      </c>
      <c r="C82" s="4" t="s">
        <v>6</v>
      </c>
      <c r="D82" s="4">
        <v>2300</v>
      </c>
      <c r="E82" s="4">
        <f>D82*1</f>
        <v>2300</v>
      </c>
    </row>
    <row r="83" spans="2:5" ht="15.75" thickBot="1" x14ac:dyDescent="0.3">
      <c r="B83" s="3" t="s">
        <v>79</v>
      </c>
      <c r="C83" s="4" t="s">
        <v>11</v>
      </c>
      <c r="D83" s="4">
        <v>262</v>
      </c>
      <c r="E83" s="4">
        <f>D83*2</f>
        <v>524</v>
      </c>
    </row>
    <row r="84" spans="2:5" ht="15.75" thickBot="1" x14ac:dyDescent="0.3">
      <c r="B84" s="3" t="s">
        <v>80</v>
      </c>
      <c r="C84" s="4" t="s">
        <v>81</v>
      </c>
      <c r="D84" s="4">
        <v>220</v>
      </c>
      <c r="E84" s="4">
        <f>D84*4</f>
        <v>880</v>
      </c>
    </row>
    <row r="85" spans="2:5" ht="15.75" thickBot="1" x14ac:dyDescent="0.3">
      <c r="B85" s="5" t="s">
        <v>17</v>
      </c>
      <c r="C85" s="4" t="s">
        <v>18</v>
      </c>
      <c r="D85" s="4">
        <v>2690</v>
      </c>
      <c r="E85" s="4">
        <f t="shared" ref="E85" si="6">D85*1</f>
        <v>2690</v>
      </c>
    </row>
    <row r="86" spans="2:5" ht="15.75" thickBot="1" x14ac:dyDescent="0.3">
      <c r="B86" s="5" t="s">
        <v>19</v>
      </c>
      <c r="C86" s="4" t="s">
        <v>4</v>
      </c>
      <c r="D86" s="4">
        <v>1900</v>
      </c>
      <c r="E86" s="4">
        <f>D86*6.3</f>
        <v>11970</v>
      </c>
    </row>
    <row r="87" spans="2:5" ht="15.75" thickBot="1" x14ac:dyDescent="0.3">
      <c r="B87" s="5" t="s">
        <v>20</v>
      </c>
      <c r="C87" s="30">
        <f>E79+E80+E81+E82+E83+E84+E85+E86</f>
        <v>84986</v>
      </c>
      <c r="D87" s="31"/>
      <c r="E87" s="32"/>
    </row>
    <row r="88" spans="2:5" ht="15.75" thickBot="1" x14ac:dyDescent="0.3">
      <c r="B88" s="33" t="s">
        <v>30</v>
      </c>
      <c r="C88" s="34"/>
      <c r="D88" s="34"/>
      <c r="E88" s="35"/>
    </row>
    <row r="90" spans="2:5" ht="15" customHeight="1" x14ac:dyDescent="0.25">
      <c r="B90" s="28" t="s">
        <v>171</v>
      </c>
      <c r="C90" s="28"/>
      <c r="D90" s="28"/>
      <c r="E90" s="28"/>
    </row>
    <row r="91" spans="2:5" ht="15.75" customHeight="1" thickBot="1" x14ac:dyDescent="0.3">
      <c r="B91" s="29" t="s">
        <v>132</v>
      </c>
      <c r="C91" s="29"/>
      <c r="D91" s="29"/>
      <c r="E91" s="29"/>
    </row>
    <row r="92" spans="2:5" ht="36.75" thickBot="1" x14ac:dyDescent="0.3">
      <c r="B92" s="1" t="s">
        <v>0</v>
      </c>
      <c r="C92" s="18" t="s">
        <v>1</v>
      </c>
      <c r="D92" s="18" t="s">
        <v>2</v>
      </c>
      <c r="E92" s="18" t="s">
        <v>3</v>
      </c>
    </row>
    <row r="93" spans="2:5" ht="15.75" thickBot="1" x14ac:dyDescent="0.3">
      <c r="B93" s="3" t="s">
        <v>126</v>
      </c>
      <c r="C93" s="4" t="s">
        <v>133</v>
      </c>
      <c r="D93" s="4">
        <v>3100</v>
      </c>
      <c r="E93" s="4">
        <f>D93*6.5</f>
        <v>20150</v>
      </c>
    </row>
    <row r="94" spans="2:5" ht="24.75" thickBot="1" x14ac:dyDescent="0.3">
      <c r="B94" s="3" t="s">
        <v>172</v>
      </c>
      <c r="C94" s="4" t="s">
        <v>6</v>
      </c>
      <c r="D94" s="16">
        <v>8387.5</v>
      </c>
      <c r="E94" s="16">
        <f>D94*1</f>
        <v>8387.5</v>
      </c>
    </row>
    <row r="95" spans="2:5" ht="15.75" thickBot="1" x14ac:dyDescent="0.3">
      <c r="B95" s="3" t="s">
        <v>173</v>
      </c>
      <c r="C95" s="4" t="s">
        <v>11</v>
      </c>
      <c r="D95" s="16">
        <v>3041.951</v>
      </c>
      <c r="E95" s="16">
        <f>D95*2</f>
        <v>6083.902</v>
      </c>
    </row>
    <row r="96" spans="2:5" ht="15.75" thickBot="1" x14ac:dyDescent="0.3">
      <c r="B96" s="3" t="s">
        <v>24</v>
      </c>
      <c r="C96" s="4" t="s">
        <v>6</v>
      </c>
      <c r="D96" s="16">
        <v>6160.0000000000009</v>
      </c>
      <c r="E96" s="16">
        <f>D96*1</f>
        <v>6160.0000000000009</v>
      </c>
    </row>
    <row r="97" spans="2:5" ht="15.75" thickBot="1" x14ac:dyDescent="0.3">
      <c r="B97" s="3" t="s">
        <v>174</v>
      </c>
      <c r="C97" s="4" t="s">
        <v>6</v>
      </c>
      <c r="D97" s="16">
        <v>318.01000000000005</v>
      </c>
      <c r="E97" s="16">
        <f>D97*1</f>
        <v>318.01000000000005</v>
      </c>
    </row>
    <row r="98" spans="2:5" ht="15.75" thickBot="1" x14ac:dyDescent="0.3">
      <c r="B98" s="3" t="s">
        <v>13</v>
      </c>
      <c r="C98" s="4" t="s">
        <v>14</v>
      </c>
      <c r="D98" s="16">
        <v>715.00000000000011</v>
      </c>
      <c r="E98" s="16">
        <f>D98*4.2</f>
        <v>3003.0000000000005</v>
      </c>
    </row>
    <row r="99" spans="2:5" ht="15.75" thickBot="1" x14ac:dyDescent="0.3">
      <c r="B99" s="3" t="s">
        <v>15</v>
      </c>
      <c r="C99" s="4" t="s">
        <v>16</v>
      </c>
      <c r="D99" s="16">
        <v>134.75</v>
      </c>
      <c r="E99" s="16">
        <f>D99*9</f>
        <v>1212.75</v>
      </c>
    </row>
    <row r="100" spans="2:5" ht="15.75" thickBot="1" x14ac:dyDescent="0.3">
      <c r="B100" s="3" t="s">
        <v>175</v>
      </c>
      <c r="C100" s="4" t="s">
        <v>177</v>
      </c>
      <c r="D100" s="16">
        <v>217.8</v>
      </c>
      <c r="E100" s="16">
        <f>D100*6</f>
        <v>1306.8000000000002</v>
      </c>
    </row>
    <row r="101" spans="2:5" ht="15.75" thickBot="1" x14ac:dyDescent="0.3">
      <c r="B101" s="3" t="s">
        <v>176</v>
      </c>
      <c r="C101" s="4" t="s">
        <v>11</v>
      </c>
      <c r="D101" s="16">
        <v>33</v>
      </c>
      <c r="E101" s="16">
        <f>D101*2</f>
        <v>66</v>
      </c>
    </row>
    <row r="102" spans="2:5" ht="15.75" thickBot="1" x14ac:dyDescent="0.3">
      <c r="B102" s="5" t="s">
        <v>17</v>
      </c>
      <c r="C102" s="4" t="s">
        <v>18</v>
      </c>
      <c r="D102" s="16">
        <v>2690</v>
      </c>
      <c r="E102" s="16">
        <f>D102*1</f>
        <v>2690</v>
      </c>
    </row>
    <row r="103" spans="2:5" ht="15.75" thickBot="1" x14ac:dyDescent="0.3">
      <c r="B103" s="5" t="s">
        <v>19</v>
      </c>
      <c r="C103" s="4" t="s">
        <v>133</v>
      </c>
      <c r="D103" s="4">
        <v>1500</v>
      </c>
      <c r="E103" s="16">
        <f>D103*6.5</f>
        <v>9750</v>
      </c>
    </row>
    <row r="104" spans="2:5" ht="15.75" thickBot="1" x14ac:dyDescent="0.3">
      <c r="B104" s="5" t="s">
        <v>20</v>
      </c>
      <c r="C104" s="30">
        <f>E93+E94+E95+E96+E97+E98+E99+E100+E101+E102+E103</f>
        <v>59127.962000000007</v>
      </c>
      <c r="D104" s="31"/>
      <c r="E104" s="32"/>
    </row>
    <row r="105" spans="2:5" ht="15.75" customHeight="1" thickBot="1" x14ac:dyDescent="0.3">
      <c r="B105" s="33" t="s">
        <v>30</v>
      </c>
      <c r="C105" s="34"/>
      <c r="D105" s="34"/>
      <c r="E105" s="35"/>
    </row>
  </sheetData>
  <mergeCells count="24">
    <mergeCell ref="B91:E91"/>
    <mergeCell ref="C104:E104"/>
    <mergeCell ref="B105:E105"/>
    <mergeCell ref="B74:E74"/>
    <mergeCell ref="B76:E76"/>
    <mergeCell ref="B77:E77"/>
    <mergeCell ref="B88:E88"/>
    <mergeCell ref="B90:E90"/>
    <mergeCell ref="B6:E6"/>
    <mergeCell ref="B7:E7"/>
    <mergeCell ref="C87:E87"/>
    <mergeCell ref="C19:E19"/>
    <mergeCell ref="B20:E20"/>
    <mergeCell ref="B23:E23"/>
    <mergeCell ref="C37:E37"/>
    <mergeCell ref="B22:E22"/>
    <mergeCell ref="B38:E38"/>
    <mergeCell ref="B40:E40"/>
    <mergeCell ref="B41:E41"/>
    <mergeCell ref="C56:E56"/>
    <mergeCell ref="B57:E57"/>
    <mergeCell ref="B59:E59"/>
    <mergeCell ref="B60:E60"/>
    <mergeCell ref="C73:E7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83"/>
  <sheetViews>
    <sheetView showGridLines="0" workbookViewId="0">
      <selection activeCell="B7" sqref="B7:E7"/>
    </sheetView>
  </sheetViews>
  <sheetFormatPr defaultRowHeight="15" x14ac:dyDescent="0.25"/>
  <cols>
    <col min="1" max="1" width="6.28515625" customWidth="1"/>
    <col min="2" max="2" width="37.28515625" customWidth="1"/>
    <col min="3" max="5" width="12.140625" customWidth="1"/>
  </cols>
  <sheetData>
    <row r="1" spans="2:5" x14ac:dyDescent="0.25">
      <c r="B1" s="19" t="s">
        <v>183</v>
      </c>
      <c r="E1" s="24">
        <v>43218</v>
      </c>
    </row>
    <row r="2" spans="2:5" x14ac:dyDescent="0.25">
      <c r="B2" s="20" t="s">
        <v>185</v>
      </c>
      <c r="C2" s="21"/>
      <c r="D2" s="21"/>
      <c r="E2" s="21"/>
    </row>
    <row r="3" spans="2:5" x14ac:dyDescent="0.25">
      <c r="B3" s="22"/>
      <c r="C3" s="23"/>
      <c r="D3" s="23"/>
      <c r="E3" s="23"/>
    </row>
    <row r="4" spans="2:5" s="27" customFormat="1" ht="28.5" x14ac:dyDescent="0.45">
      <c r="B4" s="25" t="s">
        <v>186</v>
      </c>
      <c r="C4" s="26"/>
      <c r="D4" s="26"/>
      <c r="E4" s="26"/>
    </row>
    <row r="6" spans="2:5" ht="15.75" customHeight="1" x14ac:dyDescent="0.25">
      <c r="B6" s="28" t="s">
        <v>161</v>
      </c>
      <c r="C6" s="28"/>
      <c r="D6" s="28"/>
      <c r="E6" s="28"/>
    </row>
    <row r="7" spans="2:5" ht="15.75" customHeight="1" thickBot="1" x14ac:dyDescent="0.3">
      <c r="B7" s="29" t="s">
        <v>128</v>
      </c>
      <c r="C7" s="29"/>
      <c r="D7" s="29"/>
      <c r="E7" s="29"/>
    </row>
    <row r="8" spans="2:5" ht="42" customHeight="1" thickBot="1" x14ac:dyDescent="0.3">
      <c r="B8" s="1" t="s">
        <v>0</v>
      </c>
      <c r="C8" s="2" t="s">
        <v>1</v>
      </c>
      <c r="D8" s="2" t="s">
        <v>2</v>
      </c>
      <c r="E8" s="2" t="s">
        <v>3</v>
      </c>
    </row>
    <row r="9" spans="2:5" ht="17.25" customHeight="1" thickBot="1" x14ac:dyDescent="0.3">
      <c r="B9" s="11" t="s">
        <v>126</v>
      </c>
      <c r="C9" s="9" t="s">
        <v>129</v>
      </c>
      <c r="D9" s="9">
        <v>3500</v>
      </c>
      <c r="E9" s="9">
        <f>D9*1.89</f>
        <v>6615</v>
      </c>
    </row>
    <row r="10" spans="2:5" ht="17.25" customHeight="1" thickBot="1" x14ac:dyDescent="0.3">
      <c r="B10" s="3" t="s">
        <v>125</v>
      </c>
      <c r="C10" s="4" t="s">
        <v>6</v>
      </c>
      <c r="D10" s="16">
        <v>4812</v>
      </c>
      <c r="E10" s="16">
        <f>D10*1</f>
        <v>4812</v>
      </c>
    </row>
    <row r="11" spans="2:5" ht="17.25" customHeight="1" thickBot="1" x14ac:dyDescent="0.3">
      <c r="B11" s="3" t="s">
        <v>34</v>
      </c>
      <c r="C11" s="4" t="s">
        <v>6</v>
      </c>
      <c r="D11" s="16">
        <v>847</v>
      </c>
      <c r="E11" s="16">
        <f t="shared" ref="E11:E16" si="0">D11*1</f>
        <v>847</v>
      </c>
    </row>
    <row r="12" spans="2:5" ht="17.25" customHeight="1" thickBot="1" x14ac:dyDescent="0.3">
      <c r="B12" s="3" t="s">
        <v>35</v>
      </c>
      <c r="C12" s="4" t="s">
        <v>6</v>
      </c>
      <c r="D12" s="16">
        <v>847</v>
      </c>
      <c r="E12" s="16">
        <f t="shared" si="0"/>
        <v>847</v>
      </c>
    </row>
    <row r="13" spans="2:5" ht="17.25" customHeight="1" thickBot="1" x14ac:dyDescent="0.3">
      <c r="B13" s="3" t="s">
        <v>36</v>
      </c>
      <c r="C13" s="4" t="s">
        <v>6</v>
      </c>
      <c r="D13" s="16">
        <v>465</v>
      </c>
      <c r="E13" s="16">
        <f t="shared" si="0"/>
        <v>465</v>
      </c>
    </row>
    <row r="14" spans="2:5" ht="17.25" customHeight="1" thickBot="1" x14ac:dyDescent="0.3">
      <c r="B14" s="3" t="s">
        <v>127</v>
      </c>
      <c r="C14" s="4" t="s">
        <v>6</v>
      </c>
      <c r="D14" s="16">
        <v>1658</v>
      </c>
      <c r="E14" s="16">
        <f t="shared" si="0"/>
        <v>1658</v>
      </c>
    </row>
    <row r="15" spans="2:5" ht="17.25" customHeight="1" thickBot="1" x14ac:dyDescent="0.3">
      <c r="B15" s="5" t="s">
        <v>17</v>
      </c>
      <c r="C15" s="4" t="s">
        <v>18</v>
      </c>
      <c r="D15" s="4">
        <v>2690</v>
      </c>
      <c r="E15" s="16">
        <f t="shared" si="0"/>
        <v>2690</v>
      </c>
    </row>
    <row r="16" spans="2:5" ht="17.25" customHeight="1" thickBot="1" x14ac:dyDescent="0.3">
      <c r="B16" s="5" t="s">
        <v>19</v>
      </c>
      <c r="C16" s="4" t="s">
        <v>18</v>
      </c>
      <c r="D16" s="4">
        <v>4200</v>
      </c>
      <c r="E16" s="16">
        <f t="shared" si="0"/>
        <v>4200</v>
      </c>
    </row>
    <row r="17" spans="2:5" ht="17.25" customHeight="1" thickBot="1" x14ac:dyDescent="0.3">
      <c r="B17" s="5" t="s">
        <v>20</v>
      </c>
      <c r="C17" s="30">
        <f>E9+E10+E11+E12+E13+E14+E15+E16</f>
        <v>22134</v>
      </c>
      <c r="D17" s="31"/>
      <c r="E17" s="32"/>
    </row>
    <row r="18" spans="2:5" ht="17.25" customHeight="1" thickBot="1" x14ac:dyDescent="0.3">
      <c r="B18" s="33" t="s">
        <v>37</v>
      </c>
      <c r="C18" s="34"/>
      <c r="D18" s="34"/>
      <c r="E18" s="35"/>
    </row>
    <row r="20" spans="2:5" ht="15" customHeight="1" x14ac:dyDescent="0.25">
      <c r="B20" s="28" t="s">
        <v>162</v>
      </c>
      <c r="C20" s="28"/>
      <c r="D20" s="28"/>
      <c r="E20" s="28"/>
    </row>
    <row r="21" spans="2:5" ht="15" customHeight="1" thickBot="1" x14ac:dyDescent="0.3">
      <c r="B21" s="29" t="s">
        <v>85</v>
      </c>
      <c r="C21" s="29"/>
      <c r="D21" s="29"/>
      <c r="E21" s="29"/>
    </row>
    <row r="22" spans="2:5" ht="36.75" thickBot="1" x14ac:dyDescent="0.3">
      <c r="B22" s="1" t="s">
        <v>0</v>
      </c>
      <c r="C22" s="2" t="s">
        <v>1</v>
      </c>
      <c r="D22" s="2" t="s">
        <v>2</v>
      </c>
      <c r="E22" s="2" t="s">
        <v>3</v>
      </c>
    </row>
    <row r="23" spans="2:5" ht="16.5" customHeight="1" thickBot="1" x14ac:dyDescent="0.3">
      <c r="B23" s="11" t="s">
        <v>126</v>
      </c>
      <c r="C23" s="9" t="s">
        <v>82</v>
      </c>
      <c r="D23" s="9">
        <v>3500</v>
      </c>
      <c r="E23" s="9">
        <f>D23*2.76</f>
        <v>9660</v>
      </c>
    </row>
    <row r="24" spans="2:5" ht="15.75" thickBot="1" x14ac:dyDescent="0.3">
      <c r="B24" s="3" t="s">
        <v>163</v>
      </c>
      <c r="C24" s="4" t="s">
        <v>6</v>
      </c>
      <c r="D24" s="4">
        <v>25750</v>
      </c>
      <c r="E24" s="4">
        <f>D24*1</f>
        <v>25750</v>
      </c>
    </row>
    <row r="25" spans="2:5" ht="16.5" customHeight="1" thickBot="1" x14ac:dyDescent="0.3">
      <c r="B25" s="3" t="s">
        <v>83</v>
      </c>
      <c r="C25" s="4" t="s">
        <v>6</v>
      </c>
      <c r="D25" s="4">
        <v>2300</v>
      </c>
      <c r="E25" s="4">
        <f t="shared" ref="E25:E27" si="1">D25*1</f>
        <v>2300</v>
      </c>
    </row>
    <row r="26" spans="2:5" ht="16.5" customHeight="1" thickBot="1" x14ac:dyDescent="0.3">
      <c r="B26" s="5" t="s">
        <v>17</v>
      </c>
      <c r="C26" s="4" t="s">
        <v>18</v>
      </c>
      <c r="D26" s="4">
        <v>2690</v>
      </c>
      <c r="E26" s="4">
        <f t="shared" si="1"/>
        <v>2690</v>
      </c>
    </row>
    <row r="27" spans="2:5" ht="16.5" customHeight="1" thickBot="1" x14ac:dyDescent="0.3">
      <c r="B27" s="5" t="s">
        <v>19</v>
      </c>
      <c r="C27" s="4" t="s">
        <v>18</v>
      </c>
      <c r="D27" s="4">
        <v>5800</v>
      </c>
      <c r="E27" s="4">
        <f t="shared" si="1"/>
        <v>5800</v>
      </c>
    </row>
    <row r="28" spans="2:5" ht="16.5" customHeight="1" thickBot="1" x14ac:dyDescent="0.3">
      <c r="B28" s="5" t="s">
        <v>20</v>
      </c>
      <c r="C28" s="30">
        <f>E23+E24+E25+E26+E27</f>
        <v>46200</v>
      </c>
      <c r="D28" s="31"/>
      <c r="E28" s="32"/>
    </row>
    <row r="29" spans="2:5" ht="16.5" customHeight="1" thickBot="1" x14ac:dyDescent="0.3">
      <c r="B29" s="33" t="s">
        <v>84</v>
      </c>
      <c r="C29" s="34"/>
      <c r="D29" s="34"/>
      <c r="E29" s="35"/>
    </row>
    <row r="31" spans="2:5" x14ac:dyDescent="0.25">
      <c r="B31" s="28" t="s">
        <v>164</v>
      </c>
      <c r="C31" s="28"/>
      <c r="D31" s="28"/>
      <c r="E31" s="28"/>
    </row>
    <row r="32" spans="2:5" ht="15.75" thickBot="1" x14ac:dyDescent="0.3">
      <c r="B32" s="29" t="s">
        <v>130</v>
      </c>
      <c r="C32" s="29"/>
      <c r="D32" s="29"/>
      <c r="E32" s="29"/>
    </row>
    <row r="33" spans="2:5" ht="36.75" thickBot="1" x14ac:dyDescent="0.3">
      <c r="B33" s="1" t="s">
        <v>0</v>
      </c>
      <c r="C33" s="2" t="s">
        <v>1</v>
      </c>
      <c r="D33" s="2" t="s">
        <v>2</v>
      </c>
      <c r="E33" s="2" t="s">
        <v>3</v>
      </c>
    </row>
    <row r="34" spans="2:5" ht="15.75" thickBot="1" x14ac:dyDescent="0.3">
      <c r="B34" s="11" t="s">
        <v>126</v>
      </c>
      <c r="C34" s="9" t="s">
        <v>129</v>
      </c>
      <c r="D34" s="9">
        <v>3500</v>
      </c>
      <c r="E34" s="15">
        <f>D34*1.89</f>
        <v>6615</v>
      </c>
    </row>
    <row r="35" spans="2:5" ht="15.75" thickBot="1" x14ac:dyDescent="0.3">
      <c r="B35" s="3" t="s">
        <v>137</v>
      </c>
      <c r="C35" s="4" t="s">
        <v>11</v>
      </c>
      <c r="D35" s="16">
        <v>5412</v>
      </c>
      <c r="E35" s="16">
        <f>D35*2</f>
        <v>10824</v>
      </c>
    </row>
    <row r="36" spans="2:5" ht="15.75" thickBot="1" x14ac:dyDescent="0.3">
      <c r="B36" s="3" t="s">
        <v>26</v>
      </c>
      <c r="C36" s="4" t="s">
        <v>27</v>
      </c>
      <c r="D36" s="16">
        <v>1254.3300000000002</v>
      </c>
      <c r="E36" s="16">
        <f>D36*3</f>
        <v>3762.9900000000007</v>
      </c>
    </row>
    <row r="37" spans="2:5" ht="15.75" thickBot="1" x14ac:dyDescent="0.3">
      <c r="B37" s="3" t="s">
        <v>38</v>
      </c>
      <c r="C37" s="4" t="s">
        <v>39</v>
      </c>
      <c r="D37" s="16">
        <v>1218.9100000000001</v>
      </c>
      <c r="E37" s="16">
        <f>D37*5</f>
        <v>6094.55</v>
      </c>
    </row>
    <row r="38" spans="2:5" ht="15.75" thickBot="1" x14ac:dyDescent="0.3">
      <c r="B38" s="3" t="s">
        <v>122</v>
      </c>
      <c r="C38" s="4" t="s">
        <v>6</v>
      </c>
      <c r="D38" s="16">
        <v>2329.25</v>
      </c>
      <c r="E38" s="16">
        <f>D38*1</f>
        <v>2329.25</v>
      </c>
    </row>
    <row r="39" spans="2:5" ht="15.75" thickBot="1" x14ac:dyDescent="0.3">
      <c r="B39" s="3" t="s">
        <v>40</v>
      </c>
      <c r="C39" s="4" t="s">
        <v>11</v>
      </c>
      <c r="D39" s="16">
        <v>448.91000000000008</v>
      </c>
      <c r="E39" s="16">
        <f t="shared" ref="E39" si="2">D39*2</f>
        <v>897.82000000000016</v>
      </c>
    </row>
    <row r="40" spans="2:5" ht="15.75" thickBot="1" x14ac:dyDescent="0.3">
      <c r="B40" s="3" t="s">
        <v>120</v>
      </c>
      <c r="C40" s="4" t="s">
        <v>6</v>
      </c>
      <c r="D40" s="16">
        <v>1660.1200000000001</v>
      </c>
      <c r="E40" s="16">
        <f>D40*1</f>
        <v>1660.1200000000001</v>
      </c>
    </row>
    <row r="41" spans="2:5" ht="15.75" thickBot="1" x14ac:dyDescent="0.3">
      <c r="B41" s="3" t="s">
        <v>121</v>
      </c>
      <c r="C41" s="4" t="s">
        <v>6</v>
      </c>
      <c r="D41" s="16">
        <v>529.7600000000001</v>
      </c>
      <c r="E41" s="16">
        <f t="shared" ref="E41:E43" si="3">D41*1</f>
        <v>529.7600000000001</v>
      </c>
    </row>
    <row r="42" spans="2:5" ht="15.75" thickBot="1" x14ac:dyDescent="0.3">
      <c r="B42" s="5" t="s">
        <v>17</v>
      </c>
      <c r="C42" s="4" t="s">
        <v>18</v>
      </c>
      <c r="D42" s="4">
        <v>2690</v>
      </c>
      <c r="E42" s="16">
        <f t="shared" si="3"/>
        <v>2690</v>
      </c>
    </row>
    <row r="43" spans="2:5" ht="15.75" thickBot="1" x14ac:dyDescent="0.3">
      <c r="B43" s="5" t="s">
        <v>19</v>
      </c>
      <c r="C43" s="4" t="s">
        <v>18</v>
      </c>
      <c r="D43" s="4">
        <v>4800</v>
      </c>
      <c r="E43" s="16">
        <f t="shared" si="3"/>
        <v>4800</v>
      </c>
    </row>
    <row r="44" spans="2:5" ht="15.75" thickBot="1" x14ac:dyDescent="0.3">
      <c r="B44" s="5" t="s">
        <v>20</v>
      </c>
      <c r="C44" s="30">
        <f>E34+E35+E36+E37+E38+E39+E40+E41+E42+E43</f>
        <v>40203.49</v>
      </c>
      <c r="D44" s="31"/>
      <c r="E44" s="32"/>
    </row>
    <row r="45" spans="2:5" ht="15.75" thickBot="1" x14ac:dyDescent="0.3">
      <c r="B45" s="33" t="s">
        <v>37</v>
      </c>
      <c r="C45" s="34"/>
      <c r="D45" s="34"/>
      <c r="E45" s="35"/>
    </row>
    <row r="47" spans="2:5" x14ac:dyDescent="0.25">
      <c r="B47" s="28" t="s">
        <v>165</v>
      </c>
      <c r="C47" s="28"/>
      <c r="D47" s="28"/>
      <c r="E47" s="28"/>
    </row>
    <row r="48" spans="2:5" ht="15.75" thickBot="1" x14ac:dyDescent="0.3">
      <c r="B48" s="29" t="s">
        <v>131</v>
      </c>
      <c r="C48" s="29"/>
      <c r="D48" s="29"/>
      <c r="E48" s="29"/>
    </row>
    <row r="49" spans="2:5" ht="36.75" thickBot="1" x14ac:dyDescent="0.3">
      <c r="B49" s="1" t="s">
        <v>0</v>
      </c>
      <c r="C49" s="2" t="s">
        <v>1</v>
      </c>
      <c r="D49" s="2" t="s">
        <v>2</v>
      </c>
      <c r="E49" s="2" t="s">
        <v>3</v>
      </c>
    </row>
    <row r="50" spans="2:5" ht="15.75" thickBot="1" x14ac:dyDescent="0.3">
      <c r="B50" s="11" t="s">
        <v>126</v>
      </c>
      <c r="C50" s="9" t="s">
        <v>129</v>
      </c>
      <c r="D50" s="9">
        <v>3500</v>
      </c>
      <c r="E50" s="15">
        <f>D50*1.89</f>
        <v>6615</v>
      </c>
    </row>
    <row r="51" spans="2:5" ht="15.75" thickBot="1" x14ac:dyDescent="0.3">
      <c r="B51" s="3" t="s">
        <v>123</v>
      </c>
      <c r="C51" s="4" t="s">
        <v>6</v>
      </c>
      <c r="D51" s="16">
        <v>4764.7600000000011</v>
      </c>
      <c r="E51" s="15">
        <f>D51*1</f>
        <v>4764.7600000000011</v>
      </c>
    </row>
    <row r="52" spans="2:5" ht="15.75" thickBot="1" x14ac:dyDescent="0.3">
      <c r="B52" s="3" t="s">
        <v>124</v>
      </c>
      <c r="C52" s="4" t="s">
        <v>6</v>
      </c>
      <c r="D52" s="16">
        <v>4764.7600000000011</v>
      </c>
      <c r="E52" s="15">
        <f t="shared" ref="E52:E57" si="4">D52*1</f>
        <v>4764.7600000000011</v>
      </c>
    </row>
    <row r="53" spans="2:5" ht="15.75" thickBot="1" x14ac:dyDescent="0.3">
      <c r="B53" s="3" t="s">
        <v>36</v>
      </c>
      <c r="C53" s="4" t="s">
        <v>6</v>
      </c>
      <c r="D53" s="16">
        <v>465.08000000000004</v>
      </c>
      <c r="E53" s="15">
        <f t="shared" si="4"/>
        <v>465.08000000000004</v>
      </c>
    </row>
    <row r="54" spans="2:5" ht="15.75" thickBot="1" x14ac:dyDescent="0.3">
      <c r="B54" s="3" t="s">
        <v>127</v>
      </c>
      <c r="C54" s="4" t="s">
        <v>6</v>
      </c>
      <c r="D54" s="16">
        <v>1658</v>
      </c>
      <c r="E54" s="16">
        <f t="shared" si="4"/>
        <v>1658</v>
      </c>
    </row>
    <row r="55" spans="2:5" ht="15.75" thickBot="1" x14ac:dyDescent="0.3">
      <c r="B55" s="3" t="s">
        <v>125</v>
      </c>
      <c r="C55" s="4" t="s">
        <v>6</v>
      </c>
      <c r="D55" s="16">
        <v>4652.34</v>
      </c>
      <c r="E55" s="15">
        <f t="shared" si="4"/>
        <v>4652.34</v>
      </c>
    </row>
    <row r="56" spans="2:5" ht="15.75" thickBot="1" x14ac:dyDescent="0.3">
      <c r="B56" s="5" t="s">
        <v>17</v>
      </c>
      <c r="C56" s="4" t="s">
        <v>18</v>
      </c>
      <c r="D56" s="4">
        <v>2690</v>
      </c>
      <c r="E56" s="15">
        <f t="shared" si="4"/>
        <v>2690</v>
      </c>
    </row>
    <row r="57" spans="2:5" ht="15.75" thickBot="1" x14ac:dyDescent="0.3">
      <c r="B57" s="5" t="s">
        <v>19</v>
      </c>
      <c r="C57" s="4" t="s">
        <v>18</v>
      </c>
      <c r="D57" s="4">
        <v>4200</v>
      </c>
      <c r="E57" s="15">
        <f t="shared" si="4"/>
        <v>4200</v>
      </c>
    </row>
    <row r="58" spans="2:5" ht="15.75" thickBot="1" x14ac:dyDescent="0.3">
      <c r="B58" s="5" t="s">
        <v>20</v>
      </c>
      <c r="C58" s="30">
        <f>E50+E51+E52+E53+E54+E55+E56+E57</f>
        <v>29809.940000000006</v>
      </c>
      <c r="D58" s="31"/>
      <c r="E58" s="32"/>
    </row>
    <row r="59" spans="2:5" ht="15.75" thickBot="1" x14ac:dyDescent="0.3">
      <c r="B59" s="33" t="s">
        <v>37</v>
      </c>
      <c r="C59" s="34"/>
      <c r="D59" s="34"/>
      <c r="E59" s="35"/>
    </row>
    <row r="61" spans="2:5" x14ac:dyDescent="0.25">
      <c r="B61" s="28" t="s">
        <v>166</v>
      </c>
      <c r="C61" s="28"/>
      <c r="D61" s="28"/>
      <c r="E61" s="28"/>
    </row>
    <row r="62" spans="2:5" ht="15.75" thickBot="1" x14ac:dyDescent="0.3">
      <c r="B62" s="29" t="s">
        <v>87</v>
      </c>
      <c r="C62" s="29"/>
      <c r="D62" s="29"/>
      <c r="E62" s="29"/>
    </row>
    <row r="63" spans="2:5" ht="36.75" thickBot="1" x14ac:dyDescent="0.3">
      <c r="B63" s="1" t="s">
        <v>0</v>
      </c>
      <c r="C63" s="2" t="s">
        <v>1</v>
      </c>
      <c r="D63" s="2" t="s">
        <v>2</v>
      </c>
      <c r="E63" s="2" t="s">
        <v>3</v>
      </c>
    </row>
    <row r="64" spans="2:5" ht="15.75" thickBot="1" x14ac:dyDescent="0.3">
      <c r="B64" s="11" t="s">
        <v>126</v>
      </c>
      <c r="C64" s="9" t="s">
        <v>33</v>
      </c>
      <c r="D64" s="9">
        <v>3500</v>
      </c>
      <c r="E64" s="9">
        <f>D64*1.7</f>
        <v>5950</v>
      </c>
    </row>
    <row r="65" spans="2:5" ht="15.75" thickBot="1" x14ac:dyDescent="0.3">
      <c r="B65" s="3" t="s">
        <v>41</v>
      </c>
      <c r="C65" s="4" t="s">
        <v>6</v>
      </c>
      <c r="D65" s="4">
        <v>6720</v>
      </c>
      <c r="E65" s="4">
        <f>D65*1</f>
        <v>6720</v>
      </c>
    </row>
    <row r="66" spans="2:5" ht="15.75" thickBot="1" x14ac:dyDescent="0.3">
      <c r="B66" s="3" t="s">
        <v>42</v>
      </c>
      <c r="C66" s="4" t="s">
        <v>6</v>
      </c>
      <c r="D66" s="4">
        <v>346</v>
      </c>
      <c r="E66" s="4">
        <f t="shared" ref="E66:E67" si="5">D66*1</f>
        <v>346</v>
      </c>
    </row>
    <row r="67" spans="2:5" ht="24.75" thickBot="1" x14ac:dyDescent="0.3">
      <c r="B67" s="3" t="s">
        <v>43</v>
      </c>
      <c r="C67" s="4" t="s">
        <v>6</v>
      </c>
      <c r="D67" s="4">
        <v>4899</v>
      </c>
      <c r="E67" s="4">
        <f t="shared" si="5"/>
        <v>4899</v>
      </c>
    </row>
    <row r="68" spans="2:5" ht="15.75" thickBot="1" x14ac:dyDescent="0.3">
      <c r="B68" s="3" t="s">
        <v>44</v>
      </c>
      <c r="C68" s="4" t="s">
        <v>11</v>
      </c>
      <c r="D68" s="4">
        <v>2294</v>
      </c>
      <c r="E68" s="4">
        <f>D68*2</f>
        <v>4588</v>
      </c>
    </row>
    <row r="69" spans="2:5" ht="15.75" thickBot="1" x14ac:dyDescent="0.3">
      <c r="B69" s="5" t="s">
        <v>17</v>
      </c>
      <c r="C69" s="4" t="s">
        <v>18</v>
      </c>
      <c r="D69" s="4">
        <v>2690</v>
      </c>
      <c r="E69" s="4">
        <f>D69*1</f>
        <v>2690</v>
      </c>
    </row>
    <row r="70" spans="2:5" ht="15.75" thickBot="1" x14ac:dyDescent="0.3">
      <c r="B70" s="5" t="s">
        <v>19</v>
      </c>
      <c r="C70" s="4" t="s">
        <v>18</v>
      </c>
      <c r="D70" s="4">
        <v>4200</v>
      </c>
      <c r="E70" s="4">
        <f>D70*1</f>
        <v>4200</v>
      </c>
    </row>
    <row r="71" spans="2:5" ht="15.75" thickBot="1" x14ac:dyDescent="0.3">
      <c r="B71" s="5" t="s">
        <v>20</v>
      </c>
      <c r="C71" s="30">
        <f>E64+E65+E66+E67+E68+E69+E70</f>
        <v>29393</v>
      </c>
      <c r="D71" s="31"/>
      <c r="E71" s="32"/>
    </row>
    <row r="72" spans="2:5" ht="15.75" customHeight="1" thickBot="1" x14ac:dyDescent="0.3">
      <c r="B72" s="33" t="s">
        <v>45</v>
      </c>
      <c r="C72" s="34"/>
      <c r="D72" s="34"/>
      <c r="E72" s="35"/>
    </row>
    <row r="74" spans="2:5" x14ac:dyDescent="0.25">
      <c r="B74" s="28" t="s">
        <v>167</v>
      </c>
      <c r="C74" s="28"/>
      <c r="D74" s="28"/>
      <c r="E74" s="28"/>
    </row>
    <row r="75" spans="2:5" ht="15.75" thickBot="1" x14ac:dyDescent="0.3">
      <c r="B75" s="29" t="s">
        <v>154</v>
      </c>
      <c r="C75" s="29"/>
      <c r="D75" s="29"/>
      <c r="E75" s="29"/>
    </row>
    <row r="76" spans="2:5" ht="36.75" thickBot="1" x14ac:dyDescent="0.3">
      <c r="B76" s="1" t="s">
        <v>0</v>
      </c>
      <c r="C76" s="14" t="s">
        <v>1</v>
      </c>
      <c r="D76" s="14" t="s">
        <v>2</v>
      </c>
      <c r="E76" s="14" t="s">
        <v>3</v>
      </c>
    </row>
    <row r="77" spans="2:5" ht="15.75" thickBot="1" x14ac:dyDescent="0.3">
      <c r="B77" s="3" t="s">
        <v>88</v>
      </c>
      <c r="C77" s="4" t="s">
        <v>155</v>
      </c>
      <c r="D77" s="4">
        <v>3500</v>
      </c>
      <c r="E77" s="4">
        <f>D77*2.2</f>
        <v>7700.0000000000009</v>
      </c>
    </row>
    <row r="78" spans="2:5" ht="15.75" thickBot="1" x14ac:dyDescent="0.3">
      <c r="B78" s="3" t="s">
        <v>156</v>
      </c>
      <c r="C78" s="4" t="s">
        <v>6</v>
      </c>
      <c r="D78" s="4">
        <v>25750</v>
      </c>
      <c r="E78" s="4">
        <f>D78*1</f>
        <v>25750</v>
      </c>
    </row>
    <row r="79" spans="2:5" ht="15.75" thickBot="1" x14ac:dyDescent="0.3">
      <c r="B79" s="3" t="s">
        <v>83</v>
      </c>
      <c r="C79" s="4" t="s">
        <v>6</v>
      </c>
      <c r="D79" s="4">
        <v>2300</v>
      </c>
      <c r="E79" s="4">
        <f t="shared" ref="E79:E81" si="6">D79*1</f>
        <v>2300</v>
      </c>
    </row>
    <row r="80" spans="2:5" ht="15.75" thickBot="1" x14ac:dyDescent="0.3">
      <c r="B80" s="5" t="s">
        <v>17</v>
      </c>
      <c r="C80" s="4" t="s">
        <v>18</v>
      </c>
      <c r="D80" s="4">
        <v>2690</v>
      </c>
      <c r="E80" s="4">
        <f t="shared" si="6"/>
        <v>2690</v>
      </c>
    </row>
    <row r="81" spans="2:5" ht="15.75" thickBot="1" x14ac:dyDescent="0.3">
      <c r="B81" s="5" t="s">
        <v>19</v>
      </c>
      <c r="C81" s="4" t="s">
        <v>18</v>
      </c>
      <c r="D81" s="4">
        <v>4800</v>
      </c>
      <c r="E81" s="4">
        <f t="shared" si="6"/>
        <v>4800</v>
      </c>
    </row>
    <row r="82" spans="2:5" ht="15.75" thickBot="1" x14ac:dyDescent="0.3">
      <c r="B82" s="5" t="s">
        <v>20</v>
      </c>
      <c r="C82" s="30">
        <f>E77+E78+E79+E80+E81</f>
        <v>43240</v>
      </c>
      <c r="D82" s="31"/>
      <c r="E82" s="32"/>
    </row>
    <row r="83" spans="2:5" ht="15.75" thickBot="1" x14ac:dyDescent="0.3">
      <c r="B83" s="33" t="s">
        <v>84</v>
      </c>
      <c r="C83" s="34"/>
      <c r="D83" s="34"/>
      <c r="E83" s="35"/>
    </row>
  </sheetData>
  <mergeCells count="24">
    <mergeCell ref="B62:E62"/>
    <mergeCell ref="C71:E71"/>
    <mergeCell ref="B72:E72"/>
    <mergeCell ref="B47:E47"/>
    <mergeCell ref="B48:E48"/>
    <mergeCell ref="B61:E61"/>
    <mergeCell ref="C58:E58"/>
    <mergeCell ref="B59:E59"/>
    <mergeCell ref="B74:E74"/>
    <mergeCell ref="B75:E75"/>
    <mergeCell ref="C82:E82"/>
    <mergeCell ref="B83:E83"/>
    <mergeCell ref="B6:E6"/>
    <mergeCell ref="B7:E7"/>
    <mergeCell ref="C17:E17"/>
    <mergeCell ref="B18:E18"/>
    <mergeCell ref="B20:E20"/>
    <mergeCell ref="B21:E21"/>
    <mergeCell ref="C28:E28"/>
    <mergeCell ref="B29:E29"/>
    <mergeCell ref="C44:E44"/>
    <mergeCell ref="B45:E45"/>
    <mergeCell ref="B31:E31"/>
    <mergeCell ref="B32:E3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104"/>
  <sheetViews>
    <sheetView showGridLines="0" workbookViewId="0">
      <selection activeCell="B7" sqref="B7:E7"/>
    </sheetView>
  </sheetViews>
  <sheetFormatPr defaultRowHeight="15" x14ac:dyDescent="0.25"/>
  <cols>
    <col min="1" max="1" width="6" customWidth="1"/>
    <col min="2" max="2" width="45.28515625" customWidth="1"/>
    <col min="5" max="5" width="10.28515625" customWidth="1"/>
  </cols>
  <sheetData>
    <row r="1" spans="2:5" x14ac:dyDescent="0.25">
      <c r="B1" s="19" t="s">
        <v>183</v>
      </c>
      <c r="E1" s="24">
        <v>43218</v>
      </c>
    </row>
    <row r="2" spans="2:5" x14ac:dyDescent="0.25">
      <c r="B2" s="20" t="s">
        <v>185</v>
      </c>
      <c r="C2" s="21"/>
      <c r="D2" s="21"/>
      <c r="E2" s="21"/>
    </row>
    <row r="3" spans="2:5" x14ac:dyDescent="0.25">
      <c r="B3" s="22"/>
      <c r="C3" s="23"/>
      <c r="D3" s="23"/>
      <c r="E3" s="23"/>
    </row>
    <row r="4" spans="2:5" s="27" customFormat="1" ht="28.5" x14ac:dyDescent="0.45">
      <c r="B4" s="25" t="s">
        <v>187</v>
      </c>
      <c r="C4" s="26"/>
      <c r="D4" s="26"/>
      <c r="E4" s="26"/>
    </row>
    <row r="5" spans="2:5" x14ac:dyDescent="0.25">
      <c r="B5" s="22"/>
      <c r="C5" s="23"/>
      <c r="D5" s="23"/>
      <c r="E5" s="23"/>
    </row>
    <row r="6" spans="2:5" x14ac:dyDescent="0.25">
      <c r="B6" s="28" t="s">
        <v>46</v>
      </c>
      <c r="C6" s="28"/>
      <c r="D6" s="28"/>
      <c r="E6" s="28"/>
    </row>
    <row r="7" spans="2:5" ht="15.75" thickBot="1" x14ac:dyDescent="0.3">
      <c r="B7" s="29" t="s">
        <v>89</v>
      </c>
      <c r="C7" s="29"/>
      <c r="D7" s="29"/>
      <c r="E7" s="29"/>
    </row>
    <row r="8" spans="2:5" ht="36.75" thickBot="1" x14ac:dyDescent="0.3">
      <c r="B8" s="1" t="s">
        <v>0</v>
      </c>
      <c r="C8" s="2" t="s">
        <v>1</v>
      </c>
      <c r="D8" s="2" t="s">
        <v>2</v>
      </c>
      <c r="E8" s="2" t="s">
        <v>3</v>
      </c>
    </row>
    <row r="9" spans="2:5" ht="17.25" customHeight="1" thickBot="1" x14ac:dyDescent="0.3">
      <c r="B9" s="11" t="s">
        <v>88</v>
      </c>
      <c r="C9" s="9" t="s">
        <v>48</v>
      </c>
      <c r="D9" s="15">
        <v>3500</v>
      </c>
      <c r="E9" s="15">
        <f>D9*1.6</f>
        <v>5600</v>
      </c>
    </row>
    <row r="10" spans="2:5" ht="17.25" customHeight="1" thickBot="1" x14ac:dyDescent="0.3">
      <c r="B10" s="3" t="s">
        <v>49</v>
      </c>
      <c r="C10" s="4" t="s">
        <v>11</v>
      </c>
      <c r="D10" s="16">
        <v>3534</v>
      </c>
      <c r="E10" s="16">
        <f>D10*2</f>
        <v>7068</v>
      </c>
    </row>
    <row r="11" spans="2:5" ht="17.25" customHeight="1" thickBot="1" x14ac:dyDescent="0.3">
      <c r="B11" s="3" t="s">
        <v>50</v>
      </c>
      <c r="C11" s="4" t="s">
        <v>6</v>
      </c>
      <c r="D11" s="16">
        <v>1046</v>
      </c>
      <c r="E11" s="16">
        <f>D11*1</f>
        <v>1046</v>
      </c>
    </row>
    <row r="12" spans="2:5" ht="17.25" customHeight="1" thickBot="1" x14ac:dyDescent="0.3">
      <c r="B12" s="3" t="s">
        <v>51</v>
      </c>
      <c r="C12" s="4" t="s">
        <v>31</v>
      </c>
      <c r="D12" s="16">
        <v>356</v>
      </c>
      <c r="E12" s="16">
        <f>D12*3</f>
        <v>1068</v>
      </c>
    </row>
    <row r="13" spans="2:5" ht="17.25" customHeight="1" thickBot="1" x14ac:dyDescent="0.3">
      <c r="B13" s="5" t="s">
        <v>17</v>
      </c>
      <c r="C13" s="4" t="s">
        <v>18</v>
      </c>
      <c r="D13" s="16">
        <v>2690</v>
      </c>
      <c r="E13" s="16">
        <f>D13*1</f>
        <v>2690</v>
      </c>
    </row>
    <row r="14" spans="2:5" ht="17.25" customHeight="1" thickBot="1" x14ac:dyDescent="0.3">
      <c r="B14" s="5" t="s">
        <v>19</v>
      </c>
      <c r="C14" s="4" t="s">
        <v>52</v>
      </c>
      <c r="D14" s="16">
        <v>3000</v>
      </c>
      <c r="E14" s="16">
        <f>D14*1.6</f>
        <v>4800</v>
      </c>
    </row>
    <row r="15" spans="2:5" ht="17.25" customHeight="1" thickBot="1" x14ac:dyDescent="0.3">
      <c r="B15" s="5" t="s">
        <v>20</v>
      </c>
      <c r="C15" s="30">
        <f>E9+E10+E11+E12+E13+E14</f>
        <v>22272</v>
      </c>
      <c r="D15" s="31"/>
      <c r="E15" s="32"/>
    </row>
    <row r="16" spans="2:5" ht="17.25" customHeight="1" thickBot="1" x14ac:dyDescent="0.3">
      <c r="B16" s="33" t="s">
        <v>112</v>
      </c>
      <c r="C16" s="34"/>
      <c r="D16" s="34"/>
      <c r="E16" s="35"/>
    </row>
    <row r="18" spans="2:5" x14ac:dyDescent="0.25">
      <c r="B18" s="28" t="s">
        <v>168</v>
      </c>
      <c r="C18" s="28"/>
      <c r="D18" s="28"/>
      <c r="E18" s="28"/>
    </row>
    <row r="19" spans="2:5" ht="15.75" thickBot="1" x14ac:dyDescent="0.3">
      <c r="B19" s="29" t="s">
        <v>94</v>
      </c>
      <c r="C19" s="29"/>
      <c r="D19" s="29"/>
      <c r="E19" s="29"/>
    </row>
    <row r="20" spans="2:5" ht="36.75" thickBot="1" x14ac:dyDescent="0.3">
      <c r="B20" s="1" t="s">
        <v>0</v>
      </c>
      <c r="C20" s="2" t="s">
        <v>1</v>
      </c>
      <c r="D20" s="2" t="s">
        <v>2</v>
      </c>
      <c r="E20" s="2" t="s">
        <v>3</v>
      </c>
    </row>
    <row r="21" spans="2:5" ht="15.75" thickBot="1" x14ac:dyDescent="0.3">
      <c r="B21" s="11" t="s">
        <v>88</v>
      </c>
      <c r="C21" s="9" t="s">
        <v>53</v>
      </c>
      <c r="D21" s="9">
        <v>3500</v>
      </c>
      <c r="E21" s="9">
        <f>D21*3.2</f>
        <v>11200</v>
      </c>
    </row>
    <row r="22" spans="2:5" ht="15.75" thickBot="1" x14ac:dyDescent="0.3">
      <c r="B22" s="3" t="s">
        <v>90</v>
      </c>
      <c r="C22" s="4" t="s">
        <v>11</v>
      </c>
      <c r="D22" s="4">
        <v>3934</v>
      </c>
      <c r="E22" s="4">
        <f>D22*2</f>
        <v>7868</v>
      </c>
    </row>
    <row r="23" spans="2:5" ht="15.75" thickBot="1" x14ac:dyDescent="0.3">
      <c r="B23" s="3" t="s">
        <v>54</v>
      </c>
      <c r="C23" s="4" t="s">
        <v>6</v>
      </c>
      <c r="D23" s="4">
        <v>1046</v>
      </c>
      <c r="E23" s="4">
        <f>D23*1</f>
        <v>1046</v>
      </c>
    </row>
    <row r="24" spans="2:5" ht="15.75" thickBot="1" x14ac:dyDescent="0.3">
      <c r="B24" s="3" t="s">
        <v>51</v>
      </c>
      <c r="C24" s="4" t="s">
        <v>28</v>
      </c>
      <c r="D24" s="4">
        <v>356</v>
      </c>
      <c r="E24" s="4">
        <f>D24*6</f>
        <v>2136</v>
      </c>
    </row>
    <row r="25" spans="2:5" ht="15.75" thickBot="1" x14ac:dyDescent="0.3">
      <c r="B25" s="3" t="s">
        <v>55</v>
      </c>
      <c r="C25" s="4" t="s">
        <v>28</v>
      </c>
      <c r="D25" s="4">
        <v>1093</v>
      </c>
      <c r="E25" s="4">
        <f>D25*6</f>
        <v>6558</v>
      </c>
    </row>
    <row r="26" spans="2:5" ht="15.75" thickBot="1" x14ac:dyDescent="0.3">
      <c r="B26" s="3" t="s">
        <v>56</v>
      </c>
      <c r="C26" s="4" t="s">
        <v>6</v>
      </c>
      <c r="D26" s="4">
        <v>1226</v>
      </c>
      <c r="E26" s="4">
        <f>D26*1</f>
        <v>1226</v>
      </c>
    </row>
    <row r="27" spans="2:5" ht="15.75" thickBot="1" x14ac:dyDescent="0.3">
      <c r="B27" s="3" t="s">
        <v>57</v>
      </c>
      <c r="C27" s="4" t="s">
        <v>11</v>
      </c>
      <c r="D27" s="4">
        <v>1251</v>
      </c>
      <c r="E27" s="4">
        <f>D27*2</f>
        <v>2502</v>
      </c>
    </row>
    <row r="28" spans="2:5" ht="15.75" thickBot="1" x14ac:dyDescent="0.3">
      <c r="B28" s="3" t="s">
        <v>58</v>
      </c>
      <c r="C28" s="4" t="s">
        <v>6</v>
      </c>
      <c r="D28" s="4">
        <v>1147</v>
      </c>
      <c r="E28" s="4">
        <f>D28*1</f>
        <v>1147</v>
      </c>
    </row>
    <row r="29" spans="2:5" ht="15.75" thickBot="1" x14ac:dyDescent="0.3">
      <c r="B29" s="3" t="s">
        <v>91</v>
      </c>
      <c r="C29" s="4" t="s">
        <v>6</v>
      </c>
      <c r="D29" s="4">
        <v>1116</v>
      </c>
      <c r="E29" s="4">
        <f>D29*1</f>
        <v>1116</v>
      </c>
    </row>
    <row r="30" spans="2:5" ht="15.75" thickBot="1" x14ac:dyDescent="0.3">
      <c r="B30" s="5" t="s">
        <v>17</v>
      </c>
      <c r="C30" s="4" t="s">
        <v>18</v>
      </c>
      <c r="D30" s="4">
        <v>2690</v>
      </c>
      <c r="E30" s="4">
        <f>D30*1</f>
        <v>2690</v>
      </c>
    </row>
    <row r="31" spans="2:5" ht="15.75" customHeight="1" thickBot="1" x14ac:dyDescent="0.3">
      <c r="B31" s="5" t="s">
        <v>19</v>
      </c>
      <c r="C31" s="4" t="s">
        <v>53</v>
      </c>
      <c r="D31" s="4">
        <v>2000</v>
      </c>
      <c r="E31" s="4">
        <f>D31*3.2</f>
        <v>6400</v>
      </c>
    </row>
    <row r="32" spans="2:5" ht="15.75" customHeight="1" thickBot="1" x14ac:dyDescent="0.3">
      <c r="B32" s="5" t="s">
        <v>20</v>
      </c>
      <c r="C32" s="30">
        <f>E21+E22+E23+E24+E25+E27+E26+E28+E29+E30+E31</f>
        <v>43889</v>
      </c>
      <c r="D32" s="31"/>
      <c r="E32" s="32"/>
    </row>
    <row r="33" spans="2:5" ht="15.75" customHeight="1" thickBot="1" x14ac:dyDescent="0.3">
      <c r="B33" s="33" t="s">
        <v>112</v>
      </c>
      <c r="C33" s="34"/>
      <c r="D33" s="34"/>
      <c r="E33" s="35"/>
    </row>
    <row r="34" spans="2:5" x14ac:dyDescent="0.25">
      <c r="B34" s="12"/>
      <c r="C34" s="12"/>
      <c r="D34" s="12"/>
      <c r="E34" s="12"/>
    </row>
    <row r="35" spans="2:5" x14ac:dyDescent="0.25">
      <c r="B35" s="28" t="s">
        <v>179</v>
      </c>
      <c r="C35" s="28"/>
      <c r="D35" s="28"/>
      <c r="E35" s="28"/>
    </row>
    <row r="36" spans="2:5" ht="15.75" thickBot="1" x14ac:dyDescent="0.3">
      <c r="B36" s="29" t="s">
        <v>93</v>
      </c>
      <c r="C36" s="29"/>
      <c r="D36" s="29"/>
      <c r="E36" s="29"/>
    </row>
    <row r="37" spans="2:5" ht="36.75" thickBot="1" x14ac:dyDescent="0.3">
      <c r="B37" s="1" t="s">
        <v>0</v>
      </c>
      <c r="C37" s="2" t="s">
        <v>1</v>
      </c>
      <c r="D37" s="2" t="s">
        <v>2</v>
      </c>
      <c r="E37" s="2" t="s">
        <v>3</v>
      </c>
    </row>
    <row r="38" spans="2:5" ht="15.75" thickBot="1" x14ac:dyDescent="0.3">
      <c r="B38" s="11" t="s">
        <v>47</v>
      </c>
      <c r="C38" s="9" t="s">
        <v>59</v>
      </c>
      <c r="D38" s="9">
        <v>3500</v>
      </c>
      <c r="E38" s="9">
        <f>D38*4</f>
        <v>14000</v>
      </c>
    </row>
    <row r="39" spans="2:5" ht="15.75" thickBot="1" x14ac:dyDescent="0.3">
      <c r="B39" s="3" t="s">
        <v>60</v>
      </c>
      <c r="C39" s="4" t="s">
        <v>11</v>
      </c>
      <c r="D39" s="4">
        <v>3822</v>
      </c>
      <c r="E39" s="4">
        <f>D39*2</f>
        <v>7644</v>
      </c>
    </row>
    <row r="40" spans="2:5" ht="15.75" thickBot="1" x14ac:dyDescent="0.3">
      <c r="B40" s="3" t="s">
        <v>54</v>
      </c>
      <c r="C40" s="4" t="s">
        <v>6</v>
      </c>
      <c r="D40" s="4">
        <v>1046</v>
      </c>
      <c r="E40" s="4">
        <f>D40*1</f>
        <v>1046</v>
      </c>
    </row>
    <row r="41" spans="2:5" ht="15.75" thickBot="1" x14ac:dyDescent="0.3">
      <c r="B41" s="3" t="s">
        <v>51</v>
      </c>
      <c r="C41" s="4" t="s">
        <v>28</v>
      </c>
      <c r="D41" s="4">
        <v>356</v>
      </c>
      <c r="E41" s="4">
        <f>D41*6</f>
        <v>2136</v>
      </c>
    </row>
    <row r="42" spans="2:5" ht="15.75" thickBot="1" x14ac:dyDescent="0.3">
      <c r="B42" s="3" t="s">
        <v>55</v>
      </c>
      <c r="C42" s="4" t="s">
        <v>28</v>
      </c>
      <c r="D42" s="4">
        <v>1093</v>
      </c>
      <c r="E42" s="4">
        <f>D42*6</f>
        <v>6558</v>
      </c>
    </row>
    <row r="43" spans="2:5" ht="15.75" thickBot="1" x14ac:dyDescent="0.3">
      <c r="B43" s="3" t="s">
        <v>56</v>
      </c>
      <c r="C43" s="4" t="s">
        <v>11</v>
      </c>
      <c r="D43" s="4">
        <v>1226</v>
      </c>
      <c r="E43" s="4">
        <f>D43*2</f>
        <v>2452</v>
      </c>
    </row>
    <row r="44" spans="2:5" ht="15.75" thickBot="1" x14ac:dyDescent="0.3">
      <c r="B44" s="3" t="s">
        <v>57</v>
      </c>
      <c r="C44" s="4" t="s">
        <v>11</v>
      </c>
      <c r="D44" s="4">
        <v>1251</v>
      </c>
      <c r="E44" s="4">
        <f>D44*2</f>
        <v>2502</v>
      </c>
    </row>
    <row r="45" spans="2:5" ht="15.75" thickBot="1" x14ac:dyDescent="0.3">
      <c r="B45" s="3" t="s">
        <v>58</v>
      </c>
      <c r="C45" s="4" t="s">
        <v>29</v>
      </c>
      <c r="D45" s="4">
        <v>1147</v>
      </c>
      <c r="E45" s="4">
        <f>D45*2</f>
        <v>2294</v>
      </c>
    </row>
    <row r="46" spans="2:5" ht="15.75" thickBot="1" x14ac:dyDescent="0.3">
      <c r="B46" s="3" t="s">
        <v>61</v>
      </c>
      <c r="C46" s="4" t="s">
        <v>11</v>
      </c>
      <c r="D46" s="4">
        <v>1789</v>
      </c>
      <c r="E46" s="4">
        <f>D46*2</f>
        <v>3578</v>
      </c>
    </row>
    <row r="47" spans="2:5" ht="15.75" thickBot="1" x14ac:dyDescent="0.3">
      <c r="B47" s="5" t="s">
        <v>17</v>
      </c>
      <c r="C47" s="4" t="s">
        <v>18</v>
      </c>
      <c r="D47" s="4">
        <v>2690</v>
      </c>
      <c r="E47" s="4">
        <f>D47*1</f>
        <v>2690</v>
      </c>
    </row>
    <row r="48" spans="2:5" ht="15.75" thickBot="1" x14ac:dyDescent="0.3">
      <c r="B48" s="5" t="s">
        <v>19</v>
      </c>
      <c r="C48" s="4" t="s">
        <v>59</v>
      </c>
      <c r="D48" s="4">
        <v>2000</v>
      </c>
      <c r="E48" s="4">
        <f>D48*4</f>
        <v>8000</v>
      </c>
    </row>
    <row r="49" spans="2:5" ht="15.75" customHeight="1" thickBot="1" x14ac:dyDescent="0.3">
      <c r="B49" s="5" t="s">
        <v>20</v>
      </c>
      <c r="C49" s="30">
        <f>E38+E39+E40+E41+E42+E43+E44+E45+E46+E47+E48</f>
        <v>52900</v>
      </c>
      <c r="D49" s="31"/>
      <c r="E49" s="32"/>
    </row>
    <row r="50" spans="2:5" ht="15.75" customHeight="1" thickBot="1" x14ac:dyDescent="0.3">
      <c r="B50" s="33" t="s">
        <v>112</v>
      </c>
      <c r="C50" s="34"/>
      <c r="D50" s="34"/>
      <c r="E50" s="35"/>
    </row>
    <row r="52" spans="2:5" ht="25.5" customHeight="1" x14ac:dyDescent="0.25">
      <c r="B52" s="28" t="s">
        <v>178</v>
      </c>
      <c r="C52" s="28"/>
      <c r="D52" s="28"/>
      <c r="E52" s="28"/>
    </row>
    <row r="53" spans="2:5" ht="15.75" thickBot="1" x14ac:dyDescent="0.3">
      <c r="B53" s="29" t="s">
        <v>92</v>
      </c>
      <c r="C53" s="29"/>
      <c r="D53" s="29"/>
      <c r="E53" s="29"/>
    </row>
    <row r="54" spans="2:5" ht="36.75" thickBot="1" x14ac:dyDescent="0.3">
      <c r="B54" s="1" t="s">
        <v>0</v>
      </c>
      <c r="C54" s="2" t="s">
        <v>1</v>
      </c>
      <c r="D54" s="2" t="s">
        <v>2</v>
      </c>
      <c r="E54" s="2" t="s">
        <v>3</v>
      </c>
    </row>
    <row r="55" spans="2:5" ht="15.75" thickBot="1" x14ac:dyDescent="0.3">
      <c r="B55" s="11" t="s">
        <v>47</v>
      </c>
      <c r="C55" s="9" t="s">
        <v>62</v>
      </c>
      <c r="D55" s="9">
        <v>3500</v>
      </c>
      <c r="E55" s="9">
        <f>D55*2.4</f>
        <v>8400</v>
      </c>
    </row>
    <row r="56" spans="2:5" ht="15.75" thickBot="1" x14ac:dyDescent="0.3">
      <c r="B56" s="3" t="s">
        <v>49</v>
      </c>
      <c r="C56" s="4" t="s">
        <v>11</v>
      </c>
      <c r="D56" s="4">
        <v>3534</v>
      </c>
      <c r="E56" s="4">
        <f>D56*2</f>
        <v>7068</v>
      </c>
    </row>
    <row r="57" spans="2:5" ht="15.75" thickBot="1" x14ac:dyDescent="0.3">
      <c r="B57" s="3" t="s">
        <v>54</v>
      </c>
      <c r="C57" s="4" t="s">
        <v>6</v>
      </c>
      <c r="D57" s="4">
        <v>1046</v>
      </c>
      <c r="E57" s="4">
        <f>D57*1</f>
        <v>1046</v>
      </c>
    </row>
    <row r="58" spans="2:5" ht="15.75" thickBot="1" x14ac:dyDescent="0.3">
      <c r="B58" s="3" t="s">
        <v>51</v>
      </c>
      <c r="C58" s="4" t="s">
        <v>31</v>
      </c>
      <c r="D58" s="4">
        <v>356</v>
      </c>
      <c r="E58" s="4">
        <f>D58*3</f>
        <v>1068</v>
      </c>
    </row>
    <row r="59" spans="2:5" ht="15.75" thickBot="1" x14ac:dyDescent="0.3">
      <c r="B59" s="3" t="s">
        <v>55</v>
      </c>
      <c r="C59" s="4" t="s">
        <v>31</v>
      </c>
      <c r="D59" s="4">
        <v>1093</v>
      </c>
      <c r="E59" s="4">
        <f>D59*3</f>
        <v>3279</v>
      </c>
    </row>
    <row r="60" spans="2:5" ht="15.75" thickBot="1" x14ac:dyDescent="0.3">
      <c r="B60" s="3" t="s">
        <v>56</v>
      </c>
      <c r="C60" s="4" t="s">
        <v>11</v>
      </c>
      <c r="D60" s="4">
        <v>1226</v>
      </c>
      <c r="E60" s="4">
        <f>D60*2</f>
        <v>2452</v>
      </c>
    </row>
    <row r="61" spans="2:5" ht="15.75" thickBot="1" x14ac:dyDescent="0.3">
      <c r="B61" s="3" t="s">
        <v>57</v>
      </c>
      <c r="C61" s="4" t="s">
        <v>6</v>
      </c>
      <c r="D61" s="4">
        <v>1251</v>
      </c>
      <c r="E61" s="4">
        <f>D61*1</f>
        <v>1251</v>
      </c>
    </row>
    <row r="62" spans="2:5" ht="15.75" thickBot="1" x14ac:dyDescent="0.3">
      <c r="B62" s="3" t="s">
        <v>58</v>
      </c>
      <c r="C62" s="4" t="s">
        <v>29</v>
      </c>
      <c r="D62" s="4">
        <v>1147</v>
      </c>
      <c r="E62" s="4">
        <f>D62*2</f>
        <v>2294</v>
      </c>
    </row>
    <row r="63" spans="2:5" ht="15.75" thickBot="1" x14ac:dyDescent="0.3">
      <c r="B63" s="5" t="s">
        <v>17</v>
      </c>
      <c r="C63" s="4" t="s">
        <v>18</v>
      </c>
      <c r="D63" s="4">
        <v>2690</v>
      </c>
      <c r="E63" s="4">
        <f>D63*1</f>
        <v>2690</v>
      </c>
    </row>
    <row r="64" spans="2:5" ht="15.75" thickBot="1" x14ac:dyDescent="0.3">
      <c r="B64" s="5" t="s">
        <v>19</v>
      </c>
      <c r="C64" s="4" t="s">
        <v>63</v>
      </c>
      <c r="D64" s="4">
        <v>2500</v>
      </c>
      <c r="E64" s="4">
        <f>D64*2.5</f>
        <v>6250</v>
      </c>
    </row>
    <row r="65" spans="2:5" ht="15.75" customHeight="1" thickBot="1" x14ac:dyDescent="0.3">
      <c r="B65" s="5" t="s">
        <v>20</v>
      </c>
      <c r="C65" s="30">
        <f>E55+E56+E57+E58+E59+E60+E61+E62+E63+E64</f>
        <v>35798</v>
      </c>
      <c r="D65" s="31"/>
      <c r="E65" s="32"/>
    </row>
    <row r="66" spans="2:5" ht="15.75" customHeight="1" thickBot="1" x14ac:dyDescent="0.3">
      <c r="B66" s="33" t="s">
        <v>112</v>
      </c>
      <c r="C66" s="34"/>
      <c r="D66" s="34"/>
      <c r="E66" s="35"/>
    </row>
    <row r="68" spans="2:5" x14ac:dyDescent="0.25">
      <c r="B68" s="28" t="s">
        <v>180</v>
      </c>
      <c r="C68" s="28"/>
      <c r="D68" s="28"/>
      <c r="E68" s="28"/>
    </row>
    <row r="69" spans="2:5" ht="15.75" thickBot="1" x14ac:dyDescent="0.3">
      <c r="B69" s="29" t="s">
        <v>95</v>
      </c>
      <c r="C69" s="29"/>
      <c r="D69" s="29"/>
      <c r="E69" s="29"/>
    </row>
    <row r="70" spans="2:5" ht="36.75" thickBot="1" x14ac:dyDescent="0.3">
      <c r="B70" s="1" t="s">
        <v>0</v>
      </c>
      <c r="C70" s="6" t="s">
        <v>1</v>
      </c>
      <c r="D70" s="6" t="s">
        <v>2</v>
      </c>
      <c r="E70" s="6" t="s">
        <v>3</v>
      </c>
    </row>
    <row r="71" spans="2:5" ht="15.75" thickBot="1" x14ac:dyDescent="0.3">
      <c r="B71" s="3" t="s">
        <v>47</v>
      </c>
      <c r="C71" s="4" t="s">
        <v>62</v>
      </c>
      <c r="D71" s="4">
        <v>3500</v>
      </c>
      <c r="E71" s="4">
        <f>D71*2.4</f>
        <v>8400</v>
      </c>
    </row>
    <row r="72" spans="2:5" ht="15.75" thickBot="1" x14ac:dyDescent="0.3">
      <c r="B72" s="3" t="s">
        <v>51</v>
      </c>
      <c r="C72" s="17" t="s">
        <v>39</v>
      </c>
      <c r="D72" s="17">
        <v>356</v>
      </c>
      <c r="E72" s="17">
        <f>D72*5</f>
        <v>1780</v>
      </c>
    </row>
    <row r="73" spans="2:5" ht="15.75" thickBot="1" x14ac:dyDescent="0.3">
      <c r="B73" s="3" t="s">
        <v>96</v>
      </c>
      <c r="C73" s="17" t="s">
        <v>6</v>
      </c>
      <c r="D73" s="17">
        <v>5625</v>
      </c>
      <c r="E73" s="17">
        <f>D73*1</f>
        <v>5625</v>
      </c>
    </row>
    <row r="74" spans="2:5" ht="15.75" thickBot="1" x14ac:dyDescent="0.3">
      <c r="B74" s="3" t="s">
        <v>97</v>
      </c>
      <c r="C74" s="17" t="s">
        <v>11</v>
      </c>
      <c r="D74" s="17">
        <v>1575</v>
      </c>
      <c r="E74" s="17">
        <f>D74*2</f>
        <v>3150</v>
      </c>
    </row>
    <row r="75" spans="2:5" ht="15.75" thickBot="1" x14ac:dyDescent="0.3">
      <c r="B75" s="3" t="s">
        <v>98</v>
      </c>
      <c r="C75" s="17" t="s">
        <v>11</v>
      </c>
      <c r="D75" s="17">
        <v>1231</v>
      </c>
      <c r="E75" s="17">
        <f t="shared" ref="E75:E79" si="0">D75*2</f>
        <v>2462</v>
      </c>
    </row>
    <row r="76" spans="2:5" ht="15.75" thickBot="1" x14ac:dyDescent="0.3">
      <c r="B76" s="3" t="s">
        <v>99</v>
      </c>
      <c r="C76" s="17" t="s">
        <v>11</v>
      </c>
      <c r="D76" s="17">
        <v>1150</v>
      </c>
      <c r="E76" s="17">
        <f t="shared" si="0"/>
        <v>2300</v>
      </c>
    </row>
    <row r="77" spans="2:5" ht="17.25" customHeight="1" thickBot="1" x14ac:dyDescent="0.3">
      <c r="B77" s="3" t="s">
        <v>100</v>
      </c>
      <c r="C77" s="17" t="s">
        <v>11</v>
      </c>
      <c r="D77" s="17">
        <v>1069</v>
      </c>
      <c r="E77" s="17">
        <f t="shared" si="0"/>
        <v>2138</v>
      </c>
    </row>
    <row r="78" spans="2:5" ht="17.25" customHeight="1" thickBot="1" x14ac:dyDescent="0.3">
      <c r="B78" s="3" t="s">
        <v>101</v>
      </c>
      <c r="C78" s="17" t="s">
        <v>11</v>
      </c>
      <c r="D78" s="17">
        <v>2325</v>
      </c>
      <c r="E78" s="17">
        <f t="shared" si="0"/>
        <v>4650</v>
      </c>
    </row>
    <row r="79" spans="2:5" ht="15.75" thickBot="1" x14ac:dyDescent="0.3">
      <c r="B79" s="3" t="s">
        <v>10</v>
      </c>
      <c r="C79" s="17" t="s">
        <v>11</v>
      </c>
      <c r="D79" s="17">
        <v>1093</v>
      </c>
      <c r="E79" s="17">
        <f t="shared" si="0"/>
        <v>2186</v>
      </c>
    </row>
    <row r="80" spans="2:5" ht="15.75" thickBot="1" x14ac:dyDescent="0.3">
      <c r="B80" s="3" t="s">
        <v>102</v>
      </c>
      <c r="C80" s="17" t="s">
        <v>6</v>
      </c>
      <c r="D80" s="17">
        <v>665</v>
      </c>
      <c r="E80" s="17">
        <f>D80*1</f>
        <v>665</v>
      </c>
    </row>
    <row r="81" spans="2:5" ht="15.75" thickBot="1" x14ac:dyDescent="0.3">
      <c r="B81" s="3" t="s">
        <v>103</v>
      </c>
      <c r="C81" s="17" t="s">
        <v>6</v>
      </c>
      <c r="D81" s="17">
        <v>1912</v>
      </c>
      <c r="E81" s="17">
        <f t="shared" ref="E81:E84" si="1">D81*1</f>
        <v>1912</v>
      </c>
    </row>
    <row r="82" spans="2:5" ht="15.75" thickBot="1" x14ac:dyDescent="0.3">
      <c r="B82" s="3" t="s">
        <v>104</v>
      </c>
      <c r="C82" s="13" t="s">
        <v>6</v>
      </c>
      <c r="D82" s="4">
        <v>3850</v>
      </c>
      <c r="E82" s="17">
        <f t="shared" si="1"/>
        <v>3850</v>
      </c>
    </row>
    <row r="83" spans="2:5" ht="15.75" thickBot="1" x14ac:dyDescent="0.3">
      <c r="B83" s="3" t="s">
        <v>105</v>
      </c>
      <c r="C83" s="13" t="s">
        <v>6</v>
      </c>
      <c r="D83" s="4">
        <v>2100</v>
      </c>
      <c r="E83" s="17">
        <f t="shared" si="1"/>
        <v>2100</v>
      </c>
    </row>
    <row r="84" spans="2:5" ht="15.75" thickBot="1" x14ac:dyDescent="0.3">
      <c r="B84" s="5" t="s">
        <v>17</v>
      </c>
      <c r="C84" s="17" t="s">
        <v>18</v>
      </c>
      <c r="D84" s="17">
        <v>2690</v>
      </c>
      <c r="E84" s="17">
        <f t="shared" si="1"/>
        <v>2690</v>
      </c>
    </row>
    <row r="85" spans="2:5" ht="15.75" thickBot="1" x14ac:dyDescent="0.3">
      <c r="B85" s="5" t="s">
        <v>19</v>
      </c>
      <c r="C85" s="4" t="s">
        <v>63</v>
      </c>
      <c r="D85" s="4">
        <v>2700</v>
      </c>
      <c r="E85" s="4">
        <f>D85*2.5</f>
        <v>6750</v>
      </c>
    </row>
    <row r="86" spans="2:5" ht="15.75" thickBot="1" x14ac:dyDescent="0.3">
      <c r="B86" s="5" t="s">
        <v>20</v>
      </c>
      <c r="C86" s="30">
        <f>E71+E72+E73+E74+E75+E76+E77+E78+E79+E80+E81+E84+E85+E82+E83</f>
        <v>50658</v>
      </c>
      <c r="D86" s="31"/>
      <c r="E86" s="32"/>
    </row>
    <row r="87" spans="2:5" ht="15.75" thickBot="1" x14ac:dyDescent="0.3">
      <c r="B87" s="33" t="s">
        <v>86</v>
      </c>
      <c r="C87" s="34"/>
      <c r="D87" s="34"/>
      <c r="E87" s="35"/>
    </row>
    <row r="89" spans="2:5" x14ac:dyDescent="0.25">
      <c r="B89" s="28" t="s">
        <v>181</v>
      </c>
      <c r="C89" s="28"/>
      <c r="D89" s="28"/>
      <c r="E89" s="28"/>
    </row>
    <row r="90" spans="2:5" ht="15.75" thickBot="1" x14ac:dyDescent="0.3">
      <c r="B90" s="29" t="s">
        <v>113</v>
      </c>
      <c r="C90" s="29"/>
      <c r="D90" s="29"/>
      <c r="E90" s="29"/>
    </row>
    <row r="91" spans="2:5" ht="36.75" thickBot="1" x14ac:dyDescent="0.3">
      <c r="B91" s="1" t="s">
        <v>0</v>
      </c>
      <c r="C91" s="7" t="s">
        <v>1</v>
      </c>
      <c r="D91" s="7" t="s">
        <v>2</v>
      </c>
      <c r="E91" s="7" t="s">
        <v>3</v>
      </c>
    </row>
    <row r="92" spans="2:5" ht="15.75" thickBot="1" x14ac:dyDescent="0.3">
      <c r="B92" s="3" t="s">
        <v>88</v>
      </c>
      <c r="C92" s="4" t="s">
        <v>59</v>
      </c>
      <c r="D92" s="4">
        <v>3500</v>
      </c>
      <c r="E92" s="4">
        <f>D92*4</f>
        <v>14000</v>
      </c>
    </row>
    <row r="93" spans="2:5" ht="15.75" thickBot="1" x14ac:dyDescent="0.3">
      <c r="B93" s="3" t="s">
        <v>114</v>
      </c>
      <c r="C93" s="4" t="s">
        <v>11</v>
      </c>
      <c r="D93" s="4">
        <v>3820</v>
      </c>
      <c r="E93" s="4">
        <f>D93*2</f>
        <v>7640</v>
      </c>
    </row>
    <row r="94" spans="2:5" ht="15.75" thickBot="1" x14ac:dyDescent="0.3">
      <c r="B94" s="3" t="s">
        <v>115</v>
      </c>
      <c r="C94" s="4" t="s">
        <v>6</v>
      </c>
      <c r="D94" s="4">
        <v>1046</v>
      </c>
      <c r="E94" s="4">
        <f>D94*1</f>
        <v>1046</v>
      </c>
    </row>
    <row r="95" spans="2:5" ht="15.75" thickBot="1" x14ac:dyDescent="0.3">
      <c r="B95" s="3" t="s">
        <v>51</v>
      </c>
      <c r="C95" s="4" t="s">
        <v>116</v>
      </c>
      <c r="D95" s="4">
        <v>356</v>
      </c>
      <c r="E95" s="4">
        <f>D95*8</f>
        <v>2848</v>
      </c>
    </row>
    <row r="96" spans="2:5" ht="15.75" thickBot="1" x14ac:dyDescent="0.3">
      <c r="B96" s="3" t="s">
        <v>55</v>
      </c>
      <c r="C96" s="4" t="s">
        <v>117</v>
      </c>
      <c r="D96" s="4">
        <v>1093</v>
      </c>
      <c r="E96" s="4">
        <f>D96*7</f>
        <v>7651</v>
      </c>
    </row>
    <row r="97" spans="2:5" ht="15.75" thickBot="1" x14ac:dyDescent="0.3">
      <c r="B97" s="3" t="s">
        <v>118</v>
      </c>
      <c r="C97" s="4" t="s">
        <v>11</v>
      </c>
      <c r="D97" s="4">
        <v>1203</v>
      </c>
      <c r="E97" s="4">
        <f>D97*2</f>
        <v>2406</v>
      </c>
    </row>
    <row r="98" spans="2:5" ht="15.75" thickBot="1" x14ac:dyDescent="0.3">
      <c r="B98" s="3" t="s">
        <v>119</v>
      </c>
      <c r="C98" s="4" t="s">
        <v>31</v>
      </c>
      <c r="D98" s="4">
        <v>1251</v>
      </c>
      <c r="E98" s="4">
        <f>D98*3</f>
        <v>3753</v>
      </c>
    </row>
    <row r="99" spans="2:5" ht="15.75" thickBot="1" x14ac:dyDescent="0.3">
      <c r="B99" s="3" t="s">
        <v>58</v>
      </c>
      <c r="C99" s="4" t="s">
        <v>6</v>
      </c>
      <c r="D99" s="4">
        <v>1147</v>
      </c>
      <c r="E99" s="4">
        <f>D99*1</f>
        <v>1147</v>
      </c>
    </row>
    <row r="100" spans="2:5" ht="15.75" thickBot="1" x14ac:dyDescent="0.3">
      <c r="B100" s="3" t="s">
        <v>91</v>
      </c>
      <c r="C100" s="4" t="s">
        <v>6</v>
      </c>
      <c r="D100" s="4">
        <v>1123</v>
      </c>
      <c r="E100" s="4">
        <f>D100*1</f>
        <v>1123</v>
      </c>
    </row>
    <row r="101" spans="2:5" ht="15.75" thickBot="1" x14ac:dyDescent="0.3">
      <c r="B101" s="5" t="s">
        <v>17</v>
      </c>
      <c r="C101" s="4" t="s">
        <v>18</v>
      </c>
      <c r="D101" s="4">
        <v>2690</v>
      </c>
      <c r="E101" s="4">
        <f>D101*1</f>
        <v>2690</v>
      </c>
    </row>
    <row r="102" spans="2:5" ht="15.75" thickBot="1" x14ac:dyDescent="0.3">
      <c r="B102" s="5" t="s">
        <v>19</v>
      </c>
      <c r="C102" s="4" t="s">
        <v>59</v>
      </c>
      <c r="D102" s="4">
        <v>2000</v>
      </c>
      <c r="E102" s="4">
        <f>D102*4</f>
        <v>8000</v>
      </c>
    </row>
    <row r="103" spans="2:5" ht="15.75" thickBot="1" x14ac:dyDescent="0.3">
      <c r="B103" s="5" t="s">
        <v>20</v>
      </c>
      <c r="C103" s="30">
        <f>E92+E93+E94+E95+E96+E97+E98+E99+E100+E101+E102</f>
        <v>52304</v>
      </c>
      <c r="D103" s="31"/>
      <c r="E103" s="32"/>
    </row>
    <row r="104" spans="2:5" ht="15.75" thickBot="1" x14ac:dyDescent="0.3">
      <c r="B104" s="33" t="s">
        <v>112</v>
      </c>
      <c r="C104" s="34"/>
      <c r="D104" s="34"/>
      <c r="E104" s="35"/>
    </row>
  </sheetData>
  <mergeCells count="24">
    <mergeCell ref="B89:E89"/>
    <mergeCell ref="B90:E90"/>
    <mergeCell ref="C103:E103"/>
    <mergeCell ref="B104:E104"/>
    <mergeCell ref="B6:E6"/>
    <mergeCell ref="B7:E7"/>
    <mergeCell ref="C15:E15"/>
    <mergeCell ref="B16:E16"/>
    <mergeCell ref="B18:E18"/>
    <mergeCell ref="C86:E86"/>
    <mergeCell ref="B87:E87"/>
    <mergeCell ref="B19:E19"/>
    <mergeCell ref="C32:E32"/>
    <mergeCell ref="B33:E33"/>
    <mergeCell ref="B68:E68"/>
    <mergeCell ref="B69:E69"/>
    <mergeCell ref="B52:E52"/>
    <mergeCell ref="B53:E53"/>
    <mergeCell ref="C65:E65"/>
    <mergeCell ref="B66:E66"/>
    <mergeCell ref="B35:E35"/>
    <mergeCell ref="B36:E36"/>
    <mergeCell ref="C49:E49"/>
    <mergeCell ref="B50:E5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E24"/>
  <sheetViews>
    <sheetView showGridLines="0" workbookViewId="0">
      <selection activeCell="B14" sqref="B14:E14"/>
    </sheetView>
  </sheetViews>
  <sheetFormatPr defaultRowHeight="15" x14ac:dyDescent="0.25"/>
  <cols>
    <col min="1" max="1" width="7.28515625" customWidth="1"/>
    <col min="2" max="2" width="40.140625" customWidth="1"/>
    <col min="3" max="5" width="10.5703125" customWidth="1"/>
  </cols>
  <sheetData>
    <row r="1" spans="2:5" x14ac:dyDescent="0.25">
      <c r="B1" s="19" t="s">
        <v>183</v>
      </c>
      <c r="E1" s="24">
        <v>43218</v>
      </c>
    </row>
    <row r="2" spans="2:5" x14ac:dyDescent="0.25">
      <c r="B2" s="20" t="s">
        <v>191</v>
      </c>
      <c r="C2" s="21"/>
      <c r="D2" s="21"/>
      <c r="E2" s="21"/>
    </row>
    <row r="3" spans="2:5" x14ac:dyDescent="0.25">
      <c r="B3" s="22"/>
      <c r="C3" s="23"/>
      <c r="D3" s="23"/>
      <c r="E3" s="23"/>
    </row>
    <row r="4" spans="2:5" s="27" customFormat="1" ht="28.5" x14ac:dyDescent="0.45">
      <c r="B4" s="25" t="s">
        <v>188</v>
      </c>
      <c r="C4" s="26"/>
      <c r="D4" s="26"/>
      <c r="E4" s="26"/>
    </row>
    <row r="6" spans="2:5" x14ac:dyDescent="0.25">
      <c r="B6" s="28" t="s">
        <v>169</v>
      </c>
      <c r="C6" s="28"/>
      <c r="D6" s="28"/>
      <c r="E6" s="28"/>
    </row>
    <row r="7" spans="2:5" ht="15.75" thickBot="1" x14ac:dyDescent="0.3">
      <c r="B7" s="29" t="s">
        <v>106</v>
      </c>
      <c r="C7" s="29"/>
      <c r="D7" s="29"/>
      <c r="E7" s="29"/>
    </row>
    <row r="8" spans="2:5" ht="36.75" thickBot="1" x14ac:dyDescent="0.3">
      <c r="B8" s="1" t="s">
        <v>0</v>
      </c>
      <c r="C8" s="2" t="s">
        <v>1</v>
      </c>
      <c r="D8" s="2" t="s">
        <v>2</v>
      </c>
      <c r="E8" s="2" t="s">
        <v>3</v>
      </c>
    </row>
    <row r="9" spans="2:5" ht="22.5" customHeight="1" thickBot="1" x14ac:dyDescent="0.3">
      <c r="B9" s="11" t="s">
        <v>88</v>
      </c>
      <c r="C9" s="9" t="s">
        <v>64</v>
      </c>
      <c r="D9" s="9">
        <v>3100</v>
      </c>
      <c r="E9" s="9">
        <f>D9*1</f>
        <v>3100</v>
      </c>
    </row>
    <row r="10" spans="2:5" ht="17.25" customHeight="1" thickBot="1" x14ac:dyDescent="0.3">
      <c r="B10" s="3" t="s">
        <v>65</v>
      </c>
      <c r="C10" s="4" t="s">
        <v>32</v>
      </c>
      <c r="D10" s="4">
        <v>641</v>
      </c>
      <c r="E10" s="9">
        <f>D10*4</f>
        <v>2564</v>
      </c>
    </row>
    <row r="11" spans="2:5" ht="17.25" customHeight="1" thickBot="1" x14ac:dyDescent="0.3">
      <c r="B11" s="5" t="s">
        <v>17</v>
      </c>
      <c r="C11" s="4" t="s">
        <v>18</v>
      </c>
      <c r="D11" s="4">
        <v>2690</v>
      </c>
      <c r="E11" s="9">
        <f t="shared" ref="E11:E12" si="0">D11*1</f>
        <v>2690</v>
      </c>
    </row>
    <row r="12" spans="2:5" ht="17.25" customHeight="1" thickBot="1" x14ac:dyDescent="0.3">
      <c r="B12" s="5" t="s">
        <v>19</v>
      </c>
      <c r="C12" s="4" t="s">
        <v>64</v>
      </c>
      <c r="D12" s="4">
        <v>1200</v>
      </c>
      <c r="E12" s="9">
        <f t="shared" si="0"/>
        <v>1200</v>
      </c>
    </row>
    <row r="13" spans="2:5" ht="17.25" customHeight="1" thickBot="1" x14ac:dyDescent="0.3">
      <c r="B13" s="5" t="s">
        <v>20</v>
      </c>
      <c r="C13" s="30">
        <f>E9+E10+E11+E12</f>
        <v>9554</v>
      </c>
      <c r="D13" s="31"/>
      <c r="E13" s="32"/>
    </row>
    <row r="14" spans="2:5" ht="17.25" customHeight="1" thickBot="1" x14ac:dyDescent="0.3">
      <c r="B14" s="33" t="s">
        <v>21</v>
      </c>
      <c r="C14" s="34"/>
      <c r="D14" s="34"/>
      <c r="E14" s="35"/>
    </row>
    <row r="16" spans="2:5" x14ac:dyDescent="0.25">
      <c r="B16" s="28" t="s">
        <v>66</v>
      </c>
      <c r="C16" s="28"/>
      <c r="D16" s="28"/>
      <c r="E16" s="28"/>
    </row>
    <row r="17" spans="2:5" ht="15.75" thickBot="1" x14ac:dyDescent="0.3">
      <c r="B17" s="29" t="s">
        <v>106</v>
      </c>
      <c r="C17" s="29"/>
      <c r="D17" s="29"/>
      <c r="E17" s="29"/>
    </row>
    <row r="18" spans="2:5" ht="36.75" thickBot="1" x14ac:dyDescent="0.3">
      <c r="B18" s="1" t="s">
        <v>0</v>
      </c>
      <c r="C18" s="2" t="s">
        <v>1</v>
      </c>
      <c r="D18" s="2" t="s">
        <v>2</v>
      </c>
      <c r="E18" s="2" t="s">
        <v>3</v>
      </c>
    </row>
    <row r="19" spans="2:5" ht="15.75" thickBot="1" x14ac:dyDescent="0.3">
      <c r="B19" s="11" t="s">
        <v>107</v>
      </c>
      <c r="C19" s="9" t="s">
        <v>64</v>
      </c>
      <c r="D19" s="9">
        <v>5800</v>
      </c>
      <c r="E19" s="9">
        <f>D19*1</f>
        <v>5800</v>
      </c>
    </row>
    <row r="20" spans="2:5" ht="15.75" thickBot="1" x14ac:dyDescent="0.3">
      <c r="B20" s="3" t="s">
        <v>65</v>
      </c>
      <c r="C20" s="4" t="s">
        <v>32</v>
      </c>
      <c r="D20" s="4">
        <v>641</v>
      </c>
      <c r="E20" s="4">
        <f>D20*4</f>
        <v>2564</v>
      </c>
    </row>
    <row r="21" spans="2:5" ht="15.75" thickBot="1" x14ac:dyDescent="0.3">
      <c r="B21" s="5" t="s">
        <v>17</v>
      </c>
      <c r="C21" s="4" t="s">
        <v>18</v>
      </c>
      <c r="D21" s="4">
        <v>2690</v>
      </c>
      <c r="E21" s="4">
        <f>D21*1</f>
        <v>2690</v>
      </c>
    </row>
    <row r="22" spans="2:5" ht="15.75" thickBot="1" x14ac:dyDescent="0.3">
      <c r="B22" s="5" t="s">
        <v>19</v>
      </c>
      <c r="C22" s="4" t="s">
        <v>64</v>
      </c>
      <c r="D22" s="4">
        <v>1200</v>
      </c>
      <c r="E22" s="4">
        <f>D22*1</f>
        <v>1200</v>
      </c>
    </row>
    <row r="23" spans="2:5" ht="15.75" thickBot="1" x14ac:dyDescent="0.3">
      <c r="B23" s="5" t="s">
        <v>20</v>
      </c>
      <c r="C23" s="30">
        <f>E19+E20+E21+E22</f>
        <v>12254</v>
      </c>
      <c r="D23" s="31"/>
      <c r="E23" s="32"/>
    </row>
    <row r="24" spans="2:5" ht="15.75" customHeight="1" thickBot="1" x14ac:dyDescent="0.3">
      <c r="B24" s="33" t="s">
        <v>21</v>
      </c>
      <c r="C24" s="34"/>
      <c r="D24" s="34"/>
      <c r="E24" s="35"/>
    </row>
  </sheetData>
  <mergeCells count="8">
    <mergeCell ref="C23:E23"/>
    <mergeCell ref="B24:E24"/>
    <mergeCell ref="B6:E6"/>
    <mergeCell ref="B7:E7"/>
    <mergeCell ref="C13:E13"/>
    <mergeCell ref="B14:E14"/>
    <mergeCell ref="B16:E16"/>
    <mergeCell ref="B17:E17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9"/>
  <sheetViews>
    <sheetView showGridLines="0" workbookViewId="0">
      <selection activeCell="B9" sqref="B9"/>
    </sheetView>
  </sheetViews>
  <sheetFormatPr defaultRowHeight="15" x14ac:dyDescent="0.25"/>
  <cols>
    <col min="1" max="1" width="7" customWidth="1"/>
    <col min="2" max="2" width="40.28515625" customWidth="1"/>
    <col min="3" max="5" width="10" customWidth="1"/>
  </cols>
  <sheetData>
    <row r="1" spans="2:5" x14ac:dyDescent="0.25">
      <c r="B1" s="19" t="s">
        <v>183</v>
      </c>
      <c r="E1" s="24">
        <v>43218</v>
      </c>
    </row>
    <row r="2" spans="2:5" x14ac:dyDescent="0.25">
      <c r="B2" s="20" t="s">
        <v>185</v>
      </c>
      <c r="C2" s="21"/>
      <c r="D2" s="21"/>
      <c r="E2" s="21"/>
    </row>
    <row r="3" spans="2:5" x14ac:dyDescent="0.25">
      <c r="B3" s="22"/>
      <c r="C3" s="23"/>
      <c r="D3" s="23"/>
      <c r="E3" s="23"/>
    </row>
    <row r="4" spans="2:5" s="27" customFormat="1" ht="28.5" x14ac:dyDescent="0.45">
      <c r="B4" s="25" t="s">
        <v>189</v>
      </c>
      <c r="C4" s="26"/>
      <c r="D4" s="26"/>
      <c r="E4" s="26"/>
    </row>
    <row r="6" spans="2:5" x14ac:dyDescent="0.25">
      <c r="B6" s="28" t="s">
        <v>67</v>
      </c>
      <c r="C6" s="28"/>
      <c r="D6" s="28"/>
      <c r="E6" s="28"/>
    </row>
    <row r="7" spans="2:5" ht="15.75" thickBot="1" x14ac:dyDescent="0.3">
      <c r="B7" s="29" t="s">
        <v>109</v>
      </c>
      <c r="C7" s="29"/>
      <c r="D7" s="29"/>
      <c r="E7" s="29"/>
    </row>
    <row r="8" spans="2:5" ht="36.75" thickBot="1" x14ac:dyDescent="0.3">
      <c r="B8" s="1" t="s">
        <v>0</v>
      </c>
      <c r="C8" s="2" t="s">
        <v>1</v>
      </c>
      <c r="D8" s="2" t="s">
        <v>2</v>
      </c>
      <c r="E8" s="2" t="s">
        <v>3</v>
      </c>
    </row>
    <row r="9" spans="2:5" ht="19.5" customHeight="1" thickBot="1" x14ac:dyDescent="0.3">
      <c r="B9" s="11" t="s">
        <v>142</v>
      </c>
      <c r="C9" s="9" t="s">
        <v>64</v>
      </c>
      <c r="D9" s="9">
        <v>6780</v>
      </c>
      <c r="E9" s="9">
        <f>D9*1</f>
        <v>6780</v>
      </c>
    </row>
    <row r="10" spans="2:5" ht="19.5" customHeight="1" thickBot="1" x14ac:dyDescent="0.3">
      <c r="B10" s="3" t="s">
        <v>143</v>
      </c>
      <c r="C10" s="4" t="s">
        <v>11</v>
      </c>
      <c r="D10" s="16">
        <v>3634.4</v>
      </c>
      <c r="E10" s="15">
        <f>D10*2</f>
        <v>7268.8</v>
      </c>
    </row>
    <row r="11" spans="2:5" ht="19.5" customHeight="1" thickBot="1" x14ac:dyDescent="0.3">
      <c r="B11" s="3" t="s">
        <v>68</v>
      </c>
      <c r="C11" s="4" t="s">
        <v>32</v>
      </c>
      <c r="D11" s="16">
        <v>2791.25</v>
      </c>
      <c r="E11" s="15">
        <f>D11*4</f>
        <v>11165</v>
      </c>
    </row>
    <row r="12" spans="2:5" ht="19.5" customHeight="1" thickBot="1" x14ac:dyDescent="0.3">
      <c r="B12" s="3" t="s">
        <v>69</v>
      </c>
      <c r="C12" s="4" t="s">
        <v>11</v>
      </c>
      <c r="D12" s="16">
        <v>1347.5</v>
      </c>
      <c r="E12" s="15">
        <f>D12*2</f>
        <v>2695</v>
      </c>
    </row>
    <row r="13" spans="2:5" ht="19.5" customHeight="1" thickBot="1" x14ac:dyDescent="0.3">
      <c r="B13" s="3" t="s">
        <v>70</v>
      </c>
      <c r="C13" s="4" t="s">
        <v>11</v>
      </c>
      <c r="D13" s="16">
        <v>4523.75</v>
      </c>
      <c r="E13" s="15">
        <f>D13*2</f>
        <v>9047.5</v>
      </c>
    </row>
    <row r="14" spans="2:5" ht="19.5" customHeight="1" thickBot="1" x14ac:dyDescent="0.3">
      <c r="B14" s="3" t="s">
        <v>71</v>
      </c>
      <c r="C14" s="4" t="s">
        <v>11</v>
      </c>
      <c r="D14" s="16">
        <v>3753.7500000000005</v>
      </c>
      <c r="E14" s="15">
        <f>D14*2</f>
        <v>7507.5000000000009</v>
      </c>
    </row>
    <row r="15" spans="2:5" ht="19.5" customHeight="1" thickBot="1" x14ac:dyDescent="0.3">
      <c r="B15" s="3" t="s">
        <v>108</v>
      </c>
      <c r="C15" s="4" t="s">
        <v>6</v>
      </c>
      <c r="D15" s="16">
        <v>3990</v>
      </c>
      <c r="E15" s="15">
        <f t="shared" ref="E15:E17" si="0">D15*1</f>
        <v>3990</v>
      </c>
    </row>
    <row r="16" spans="2:5" ht="19.5" customHeight="1" thickBot="1" x14ac:dyDescent="0.3">
      <c r="B16" s="5" t="s">
        <v>17</v>
      </c>
      <c r="C16" s="4" t="s">
        <v>18</v>
      </c>
      <c r="D16" s="16">
        <v>2690</v>
      </c>
      <c r="E16" s="15">
        <f t="shared" si="0"/>
        <v>2690</v>
      </c>
    </row>
    <row r="17" spans="2:5" ht="19.5" customHeight="1" thickBot="1" x14ac:dyDescent="0.3">
      <c r="B17" s="5" t="s">
        <v>19</v>
      </c>
      <c r="C17" s="4" t="s">
        <v>64</v>
      </c>
      <c r="D17" s="16">
        <v>14800</v>
      </c>
      <c r="E17" s="15">
        <f t="shared" si="0"/>
        <v>14800</v>
      </c>
    </row>
    <row r="18" spans="2:5" ht="19.5" customHeight="1" thickBot="1" x14ac:dyDescent="0.3">
      <c r="B18" s="5" t="s">
        <v>20</v>
      </c>
      <c r="C18" s="30">
        <f>E9+E10+E11+E12+E13+E14+E15+E16+E17</f>
        <v>65943.8</v>
      </c>
      <c r="D18" s="31"/>
      <c r="E18" s="32"/>
    </row>
    <row r="19" spans="2:5" ht="15.75" thickBot="1" x14ac:dyDescent="0.3">
      <c r="B19" s="33" t="s">
        <v>21</v>
      </c>
      <c r="C19" s="34"/>
      <c r="D19" s="34"/>
      <c r="E19" s="35"/>
    </row>
  </sheetData>
  <mergeCells count="4">
    <mergeCell ref="B19:E19"/>
    <mergeCell ref="B6:E6"/>
    <mergeCell ref="B7:E7"/>
    <mergeCell ref="C18:E18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36"/>
  <sheetViews>
    <sheetView showGridLines="0" workbookViewId="0">
      <selection activeCell="D8" sqref="D8"/>
    </sheetView>
  </sheetViews>
  <sheetFormatPr defaultRowHeight="15" x14ac:dyDescent="0.25"/>
  <cols>
    <col min="1" max="1" width="6.7109375" customWidth="1"/>
    <col min="2" max="2" width="41.140625" customWidth="1"/>
    <col min="3" max="5" width="10.28515625" customWidth="1"/>
  </cols>
  <sheetData>
    <row r="1" spans="2:5" x14ac:dyDescent="0.25">
      <c r="B1" s="19" t="s">
        <v>183</v>
      </c>
      <c r="E1" s="24">
        <v>43218</v>
      </c>
    </row>
    <row r="2" spans="2:5" x14ac:dyDescent="0.25">
      <c r="B2" s="20" t="s">
        <v>185</v>
      </c>
      <c r="C2" s="21"/>
      <c r="D2" s="21"/>
      <c r="E2" s="21"/>
    </row>
    <row r="3" spans="2:5" x14ac:dyDescent="0.25">
      <c r="B3" s="22"/>
      <c r="C3" s="23"/>
      <c r="D3" s="23"/>
      <c r="E3" s="23"/>
    </row>
    <row r="4" spans="2:5" s="27" customFormat="1" ht="28.5" x14ac:dyDescent="0.45">
      <c r="B4" s="25" t="s">
        <v>190</v>
      </c>
      <c r="C4" s="26"/>
      <c r="D4" s="26"/>
      <c r="E4" s="26"/>
    </row>
    <row r="6" spans="2:5" x14ac:dyDescent="0.25">
      <c r="B6" s="28" t="s">
        <v>72</v>
      </c>
      <c r="C6" s="28"/>
      <c r="D6" s="28"/>
      <c r="E6" s="28"/>
    </row>
    <row r="7" spans="2:5" ht="15.75" thickBot="1" x14ac:dyDescent="0.3">
      <c r="B7" s="29" t="s">
        <v>182</v>
      </c>
      <c r="C7" s="29"/>
      <c r="D7" s="29"/>
      <c r="E7" s="29"/>
    </row>
    <row r="8" spans="2:5" ht="36.75" thickBot="1" x14ac:dyDescent="0.3">
      <c r="B8" s="1" t="s">
        <v>0</v>
      </c>
      <c r="C8" s="2" t="s">
        <v>1</v>
      </c>
      <c r="D8" s="2" t="s">
        <v>2</v>
      </c>
      <c r="E8" s="2" t="s">
        <v>3</v>
      </c>
    </row>
    <row r="9" spans="2:5" ht="19.5" customHeight="1" thickBot="1" x14ac:dyDescent="0.3">
      <c r="B9" s="11" t="s">
        <v>110</v>
      </c>
      <c r="C9" s="9" t="s">
        <v>73</v>
      </c>
      <c r="D9" s="9">
        <v>4950</v>
      </c>
      <c r="E9" s="9">
        <f>D9*1.1</f>
        <v>5445</v>
      </c>
    </row>
    <row r="10" spans="2:5" ht="19.5" customHeight="1" thickBot="1" x14ac:dyDescent="0.3">
      <c r="B10" s="3" t="s">
        <v>144</v>
      </c>
      <c r="C10" s="4" t="s">
        <v>32</v>
      </c>
      <c r="D10" s="4">
        <v>1431</v>
      </c>
      <c r="E10" s="9">
        <f>D10*4</f>
        <v>5724</v>
      </c>
    </row>
    <row r="11" spans="2:5" ht="19.5" customHeight="1" thickBot="1" x14ac:dyDescent="0.3">
      <c r="B11" s="5" t="s">
        <v>17</v>
      </c>
      <c r="C11" s="4" t="s">
        <v>18</v>
      </c>
      <c r="D11" s="4">
        <v>2690</v>
      </c>
      <c r="E11" s="9">
        <f>D11*1</f>
        <v>2690</v>
      </c>
    </row>
    <row r="12" spans="2:5" ht="19.5" customHeight="1" thickBot="1" x14ac:dyDescent="0.3">
      <c r="B12" s="5" t="s">
        <v>19</v>
      </c>
      <c r="C12" s="4" t="s">
        <v>73</v>
      </c>
      <c r="D12" s="4">
        <v>2500</v>
      </c>
      <c r="E12" s="9">
        <f t="shared" ref="E12" si="0">D12*1.1</f>
        <v>2750</v>
      </c>
    </row>
    <row r="13" spans="2:5" ht="19.5" customHeight="1" thickBot="1" x14ac:dyDescent="0.3">
      <c r="B13" s="5" t="s">
        <v>20</v>
      </c>
      <c r="C13" s="30">
        <f>E9+E10+E11+E12</f>
        <v>16609</v>
      </c>
      <c r="D13" s="31"/>
      <c r="E13" s="32"/>
    </row>
    <row r="14" spans="2:5" ht="19.5" customHeight="1" thickBot="1" x14ac:dyDescent="0.3">
      <c r="B14" s="33" t="s">
        <v>21</v>
      </c>
      <c r="C14" s="34"/>
      <c r="D14" s="34"/>
      <c r="E14" s="35"/>
    </row>
    <row r="16" spans="2:5" x14ac:dyDescent="0.25">
      <c r="B16" s="28" t="s">
        <v>145</v>
      </c>
      <c r="C16" s="28"/>
      <c r="D16" s="28"/>
      <c r="E16" s="28"/>
    </row>
    <row r="17" spans="2:5" ht="15.75" thickBot="1" x14ac:dyDescent="0.3">
      <c r="B17" s="29" t="s">
        <v>111</v>
      </c>
      <c r="C17" s="29"/>
      <c r="D17" s="29"/>
      <c r="E17" s="29"/>
    </row>
    <row r="18" spans="2:5" ht="36.75" thickBot="1" x14ac:dyDescent="0.3">
      <c r="B18" s="1" t="s">
        <v>0</v>
      </c>
      <c r="C18" s="2" t="s">
        <v>1</v>
      </c>
      <c r="D18" s="2" t="s">
        <v>2</v>
      </c>
      <c r="E18" s="2" t="s">
        <v>3</v>
      </c>
    </row>
    <row r="19" spans="2:5" ht="19.5" customHeight="1" thickBot="1" x14ac:dyDescent="0.3">
      <c r="B19" s="11" t="s">
        <v>110</v>
      </c>
      <c r="C19" s="9" t="s">
        <v>75</v>
      </c>
      <c r="D19" s="9">
        <v>4650</v>
      </c>
      <c r="E19" s="9">
        <f>D19*0.9</f>
        <v>4185</v>
      </c>
    </row>
    <row r="20" spans="2:5" ht="19.5" customHeight="1" thickBot="1" x14ac:dyDescent="0.3">
      <c r="B20" s="3" t="s">
        <v>147</v>
      </c>
      <c r="C20" s="4" t="s">
        <v>74</v>
      </c>
      <c r="D20" s="4">
        <v>4590</v>
      </c>
      <c r="E20" s="9">
        <f>D20*1</f>
        <v>4590</v>
      </c>
    </row>
    <row r="21" spans="2:5" ht="19.5" customHeight="1" thickBot="1" x14ac:dyDescent="0.3">
      <c r="B21" s="3" t="s">
        <v>108</v>
      </c>
      <c r="C21" s="4" t="s">
        <v>146</v>
      </c>
      <c r="D21" s="16">
        <v>1100</v>
      </c>
      <c r="E21" s="15">
        <f t="shared" ref="E21:E23" si="1">D21*1</f>
        <v>1100</v>
      </c>
    </row>
    <row r="22" spans="2:5" ht="19.5" customHeight="1" thickBot="1" x14ac:dyDescent="0.3">
      <c r="B22" s="5" t="s">
        <v>17</v>
      </c>
      <c r="C22" s="4" t="s">
        <v>18</v>
      </c>
      <c r="D22" s="4">
        <v>2690</v>
      </c>
      <c r="E22" s="15">
        <f t="shared" si="1"/>
        <v>2690</v>
      </c>
    </row>
    <row r="23" spans="2:5" ht="19.5" customHeight="1" thickBot="1" x14ac:dyDescent="0.3">
      <c r="B23" s="5" t="s">
        <v>19</v>
      </c>
      <c r="C23" s="4" t="s">
        <v>64</v>
      </c>
      <c r="D23" s="4">
        <v>2500</v>
      </c>
      <c r="E23" s="15">
        <f t="shared" si="1"/>
        <v>2500</v>
      </c>
    </row>
    <row r="24" spans="2:5" ht="19.5" customHeight="1" thickBot="1" x14ac:dyDescent="0.3">
      <c r="B24" s="5" t="s">
        <v>20</v>
      </c>
      <c r="C24" s="30">
        <f>E19+E20+E21+E22+E23</f>
        <v>15065</v>
      </c>
      <c r="D24" s="31"/>
      <c r="E24" s="32"/>
    </row>
    <row r="25" spans="2:5" ht="19.5" customHeight="1" thickBot="1" x14ac:dyDescent="0.3">
      <c r="B25" s="33" t="s">
        <v>84</v>
      </c>
      <c r="C25" s="34"/>
      <c r="D25" s="34"/>
      <c r="E25" s="35"/>
    </row>
    <row r="27" spans="2:5" x14ac:dyDescent="0.25">
      <c r="B27" s="28" t="s">
        <v>148</v>
      </c>
      <c r="C27" s="28"/>
      <c r="D27" s="28"/>
      <c r="E27" s="28"/>
    </row>
    <row r="28" spans="2:5" ht="15.75" thickBot="1" x14ac:dyDescent="0.3">
      <c r="B28" s="29" t="s">
        <v>149</v>
      </c>
      <c r="C28" s="29"/>
      <c r="D28" s="29"/>
      <c r="E28" s="29"/>
    </row>
    <row r="29" spans="2:5" ht="36.75" thickBot="1" x14ac:dyDescent="0.3">
      <c r="B29" s="1" t="s">
        <v>0</v>
      </c>
      <c r="C29" s="14" t="s">
        <v>1</v>
      </c>
      <c r="D29" s="14" t="s">
        <v>2</v>
      </c>
      <c r="E29" s="14" t="s">
        <v>3</v>
      </c>
    </row>
    <row r="30" spans="2:5" ht="15.75" thickBot="1" x14ac:dyDescent="0.3">
      <c r="B30" s="3" t="s">
        <v>110</v>
      </c>
      <c r="C30" s="4" t="s">
        <v>150</v>
      </c>
      <c r="D30" s="4">
        <v>4650</v>
      </c>
      <c r="E30" s="4">
        <f>D30*1</f>
        <v>4650</v>
      </c>
    </row>
    <row r="31" spans="2:5" ht="15.75" thickBot="1" x14ac:dyDescent="0.3">
      <c r="B31" s="3" t="s">
        <v>151</v>
      </c>
      <c r="C31" s="4" t="s">
        <v>11</v>
      </c>
      <c r="D31" s="4">
        <v>4590</v>
      </c>
      <c r="E31" s="4">
        <f>D31*2</f>
        <v>9180</v>
      </c>
    </row>
    <row r="32" spans="2:5" ht="19.5" customHeight="1" thickBot="1" x14ac:dyDescent="0.3">
      <c r="B32" s="3" t="s">
        <v>108</v>
      </c>
      <c r="C32" s="4" t="s">
        <v>146</v>
      </c>
      <c r="D32" s="16">
        <v>500</v>
      </c>
      <c r="E32" s="15">
        <f t="shared" ref="E32:E34" si="2">D32*1</f>
        <v>500</v>
      </c>
    </row>
    <row r="33" spans="2:5" ht="15.75" thickBot="1" x14ac:dyDescent="0.3">
      <c r="B33" s="5" t="s">
        <v>17</v>
      </c>
      <c r="C33" s="4" t="s">
        <v>18</v>
      </c>
      <c r="D33" s="4">
        <v>2690</v>
      </c>
      <c r="E33" s="15">
        <f t="shared" si="2"/>
        <v>2690</v>
      </c>
    </row>
    <row r="34" spans="2:5" ht="15.75" thickBot="1" x14ac:dyDescent="0.3">
      <c r="B34" s="5" t="s">
        <v>19</v>
      </c>
      <c r="C34" s="4" t="s">
        <v>64</v>
      </c>
      <c r="D34" s="4">
        <v>2500</v>
      </c>
      <c r="E34" s="15">
        <f t="shared" si="2"/>
        <v>2500</v>
      </c>
    </row>
    <row r="35" spans="2:5" ht="15.75" thickBot="1" x14ac:dyDescent="0.3">
      <c r="B35" s="5" t="s">
        <v>20</v>
      </c>
      <c r="C35" s="30">
        <f>E30+E31+E33+E34+E32</f>
        <v>19520</v>
      </c>
      <c r="D35" s="31"/>
      <c r="E35" s="32"/>
    </row>
    <row r="36" spans="2:5" ht="15.75" thickBot="1" x14ac:dyDescent="0.3">
      <c r="B36" s="33" t="s">
        <v>152</v>
      </c>
      <c r="C36" s="34"/>
      <c r="D36" s="34"/>
      <c r="E36" s="35"/>
    </row>
  </sheetData>
  <mergeCells count="12">
    <mergeCell ref="B6:E6"/>
    <mergeCell ref="B7:E7"/>
    <mergeCell ref="B16:E16"/>
    <mergeCell ref="B17:E17"/>
    <mergeCell ref="C13:E13"/>
    <mergeCell ref="B14:E14"/>
    <mergeCell ref="B27:E27"/>
    <mergeCell ref="B28:E28"/>
    <mergeCell ref="C35:E35"/>
    <mergeCell ref="B36:E36"/>
    <mergeCell ref="C24:E24"/>
    <mergeCell ref="B25:E2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Перегородки</vt:lpstr>
      <vt:lpstr>Двери</vt:lpstr>
      <vt:lpstr>Душевые</vt:lpstr>
      <vt:lpstr>Облицовка</vt:lpstr>
      <vt:lpstr>Козырьки</vt:lpstr>
      <vt:lpstr>Ограждения</vt:lpstr>
      <vt:lpstr>Душевые!Print_Area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Angelina</dc:creator>
  <cp:lastModifiedBy>Angelina</cp:lastModifiedBy>
  <cp:lastPrinted>2018-05-04T19:11:59Z</cp:lastPrinted>
  <dcterms:created xsi:type="dcterms:W3CDTF">2015-07-23T12:43:38Z</dcterms:created>
  <dcterms:modified xsi:type="dcterms:W3CDTF">2018-05-04T19:17:01Z</dcterms:modified>
</cp:coreProperties>
</file>